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2 Earnings Releases\Q2 2022\"/>
    </mc:Choice>
  </mc:AlternateContent>
  <xr:revisionPtr revIDLastSave="0" documentId="13_ncr:1_{9F2CEF61-9B92-4FFF-9CDD-1528F3D125B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0" r:id="rId1"/>
    <sheet name="2 Stmt. of Operations" sheetId="34" r:id="rId2"/>
    <sheet name="3 Supplemental Financial Data" sheetId="35" r:id="rId3"/>
    <sheet name="4 Cash Flow" sheetId="36" r:id="rId4"/>
    <sheet name="5 GAAP to Non GAAP Net Income" sheetId="37" r:id="rId5"/>
    <sheet name="6 GAAP NI toEBITDA toAdj EBITDA" sheetId="38" r:id="rId6"/>
    <sheet name="2022 Guidance" sheetId="28" r:id="rId7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44649.9132638889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'1 Balance Sheet'!$A$1:$G$50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Flow'!$53:$60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37" l="1"/>
  <c r="C20" i="37"/>
  <c r="Q32" i="34" l="1"/>
  <c r="Q31" i="34"/>
  <c r="Q30" i="34"/>
  <c r="K32" i="34"/>
  <c r="K31" i="34"/>
  <c r="K30" i="34"/>
  <c r="K22" i="34"/>
  <c r="G32" i="34"/>
  <c r="G31" i="34"/>
  <c r="G30" i="34"/>
  <c r="Q24" i="34"/>
  <c r="K24" i="34"/>
  <c r="G24" i="34"/>
  <c r="K23" i="34"/>
  <c r="G23" i="34"/>
  <c r="K20" i="37"/>
  <c r="G48" i="30"/>
  <c r="E48" i="30"/>
  <c r="G32" i="30"/>
  <c r="G38" i="30" s="1"/>
  <c r="E32" i="30"/>
  <c r="E38" i="30" s="1"/>
  <c r="E49" i="30" s="1"/>
  <c r="G23" i="30"/>
  <c r="G15" i="30"/>
  <c r="E15" i="30"/>
  <c r="E23" i="30" s="1"/>
  <c r="E33" i="34"/>
  <c r="E25" i="34"/>
  <c r="E16" i="34"/>
  <c r="E17" i="34" s="1"/>
  <c r="I33" i="34"/>
  <c r="I25" i="34"/>
  <c r="I16" i="34"/>
  <c r="I17" i="34" s="1"/>
  <c r="I27" i="34" s="1"/>
  <c r="I35" i="34" s="1"/>
  <c r="I38" i="34" s="1"/>
  <c r="O33" i="34"/>
  <c r="O25" i="34"/>
  <c r="O16" i="34"/>
  <c r="O17" i="34" s="1"/>
  <c r="K28" i="35"/>
  <c r="I28" i="35"/>
  <c r="C28" i="35"/>
  <c r="E28" i="35"/>
  <c r="G28" i="35"/>
  <c r="E20" i="35"/>
  <c r="G20" i="35"/>
  <c r="K20" i="35"/>
  <c r="M41" i="36"/>
  <c r="K41" i="36"/>
  <c r="I41" i="36"/>
  <c r="E41" i="36"/>
  <c r="G41" i="36"/>
  <c r="G33" i="36"/>
  <c r="G47" i="36"/>
  <c r="I47" i="36"/>
  <c r="I33" i="36"/>
  <c r="M47" i="36"/>
  <c r="M33" i="36"/>
  <c r="G20" i="37"/>
  <c r="I20" i="37" s="1"/>
  <c r="I18" i="37"/>
  <c r="I17" i="37"/>
  <c r="I16" i="37"/>
  <c r="I15" i="37"/>
  <c r="I14" i="37"/>
  <c r="I12" i="37"/>
  <c r="Q17" i="37"/>
  <c r="Q18" i="37"/>
  <c r="M17" i="37"/>
  <c r="M18" i="37"/>
  <c r="U17" i="37"/>
  <c r="U18" i="37"/>
  <c r="U16" i="37"/>
  <c r="Q16" i="37"/>
  <c r="M16" i="37"/>
  <c r="E17" i="37"/>
  <c r="E18" i="37"/>
  <c r="E16" i="37"/>
  <c r="M20" i="37"/>
  <c r="M15" i="37"/>
  <c r="M14" i="37"/>
  <c r="M12" i="37"/>
  <c r="S16" i="37"/>
  <c r="U15" i="37"/>
  <c r="S14" i="37"/>
  <c r="U14" i="37" s="1"/>
  <c r="U12" i="37"/>
  <c r="L25" i="38"/>
  <c r="H25" i="38"/>
  <c r="F25" i="38"/>
  <c r="F19" i="38"/>
  <c r="H19" i="38"/>
  <c r="L19" i="38"/>
  <c r="G49" i="30" l="1"/>
  <c r="I49" i="36"/>
  <c r="I51" i="36" s="1"/>
  <c r="E27" i="34"/>
  <c r="E35" i="34" s="1"/>
  <c r="E38" i="34" s="1"/>
  <c r="E18" i="34"/>
  <c r="I41" i="34"/>
  <c r="I42" i="34"/>
  <c r="I18" i="34"/>
  <c r="O18" i="34"/>
  <c r="O27" i="34"/>
  <c r="O35" i="34" s="1"/>
  <c r="O38" i="34" s="1"/>
  <c r="G49" i="36"/>
  <c r="G51" i="36" s="1"/>
  <c r="M49" i="36"/>
  <c r="M51" i="36" s="1"/>
  <c r="S20" i="37"/>
  <c r="U20" i="37" s="1"/>
  <c r="E42" i="34" l="1"/>
  <c r="E41" i="34"/>
  <c r="O42" i="34"/>
  <c r="O41" i="34"/>
  <c r="K47" i="36" l="1"/>
  <c r="E47" i="36"/>
  <c r="Q14" i="37"/>
  <c r="M25" i="34"/>
  <c r="J19" i="38"/>
  <c r="J25" i="38" s="1"/>
  <c r="D19" i="38"/>
  <c r="D25" i="38" s="1"/>
  <c r="Q15" i="37"/>
  <c r="E15" i="37"/>
  <c r="E20" i="37"/>
  <c r="E14" i="37"/>
  <c r="Q12" i="37"/>
  <c r="E12" i="37"/>
  <c r="K33" i="36"/>
  <c r="E33" i="36"/>
  <c r="I20" i="35"/>
  <c r="C20" i="35"/>
  <c r="C25" i="34"/>
  <c r="M33" i="34"/>
  <c r="Q33" i="34" s="1"/>
  <c r="C33" i="34"/>
  <c r="Q23" i="34"/>
  <c r="Q22" i="34"/>
  <c r="G22" i="34"/>
  <c r="Q21" i="34"/>
  <c r="K21" i="34"/>
  <c r="G21" i="34"/>
  <c r="Q20" i="34"/>
  <c r="K20" i="34"/>
  <c r="G20" i="34"/>
  <c r="M16" i="34"/>
  <c r="M17" i="34" s="1"/>
  <c r="C16" i="34"/>
  <c r="C17" i="34" s="1"/>
  <c r="Q15" i="34"/>
  <c r="K15" i="34"/>
  <c r="G15" i="34"/>
  <c r="Q14" i="34"/>
  <c r="K14" i="34"/>
  <c r="G14" i="34"/>
  <c r="Q12" i="34"/>
  <c r="K12" i="34"/>
  <c r="G12" i="34"/>
  <c r="G33" i="34" l="1"/>
  <c r="K33" i="34"/>
  <c r="Q20" i="37"/>
  <c r="K16" i="34"/>
  <c r="K49" i="36"/>
  <c r="K51" i="36" s="1"/>
  <c r="E49" i="36"/>
  <c r="E51" i="36" s="1"/>
  <c r="K25" i="34"/>
  <c r="G25" i="34"/>
  <c r="Q25" i="34"/>
  <c r="G16" i="34"/>
  <c r="G17" i="34"/>
  <c r="C27" i="34"/>
  <c r="C18" i="34"/>
  <c r="M27" i="34"/>
  <c r="M18" i="34"/>
  <c r="Q17" i="34"/>
  <c r="Q16" i="34"/>
  <c r="M35" i="34" l="1"/>
  <c r="Q27" i="34"/>
  <c r="C35" i="34"/>
  <c r="G27" i="34"/>
  <c r="K27" i="34"/>
  <c r="K17" i="34"/>
  <c r="M38" i="34" l="1"/>
  <c r="Q35" i="34"/>
  <c r="C38" i="34"/>
  <c r="K35" i="34"/>
  <c r="G35" i="34"/>
  <c r="C48" i="30"/>
  <c r="C32" i="30"/>
  <c r="C38" i="30" s="1"/>
  <c r="C15" i="30"/>
  <c r="C23" i="30" s="1"/>
  <c r="Q38" i="34" l="1"/>
  <c r="M42" i="34"/>
  <c r="M41" i="34"/>
  <c r="G38" i="34"/>
  <c r="K38" i="34"/>
  <c r="C42" i="34"/>
  <c r="C41" i="34"/>
  <c r="C49" i="30"/>
</calcChain>
</file>

<file path=xl/sharedStrings.xml><?xml version="1.0" encoding="utf-8"?>
<sst xmlns="http://schemas.openxmlformats.org/spreadsheetml/2006/main" count="238" uniqueCount="165">
  <si>
    <t>General and administrative</t>
  </si>
  <si>
    <t>Interest expense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</si>
  <si>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</si>
  <si>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</si>
  <si>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</si>
  <si>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</si>
  <si>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</si>
  <si>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</si>
  <si>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</si>
  <si>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</si>
  <si>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</si>
  <si>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</si>
  <si>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</si>
  <si>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</si>
  <si>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</si>
  <si>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</si>
  <si>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</si>
  <si>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</si>
  <si>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</si>
  <si>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</si>
  <si>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</si>
  <si>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</si>
  <si>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</si>
  <si>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</si>
  <si>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</si>
  <si>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</si>
  <si>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</si>
  <si>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</si>
  <si>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</si>
  <si>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</si>
  <si>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</si>
  <si>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</si>
  <si>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</si>
  <si>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</si>
  <si>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</si>
  <si>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</si>
  <si>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</si>
  <si>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</si>
  <si>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</si>
  <si>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</si>
  <si>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</si>
  <si>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</si>
  <si>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March 31,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</si>
  <si>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</si>
  <si>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</si>
  <si>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</si>
  <si>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</si>
  <si>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</si>
  <si>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</si>
  <si>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</si>
  <si>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</si>
  <si>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</si>
  <si>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</si>
  <si>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 xml:space="preserve">  Income taxes payable</t>
  </si>
  <si>
    <t xml:space="preserve">  Accumulated other comprehensive loss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</si>
  <si>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</si>
  <si>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</si>
  <si>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</si>
  <si>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</si>
  <si>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</si>
  <si>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</si>
  <si>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</si>
  <si>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</si>
  <si>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</si>
  <si>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Purchases of marketable securities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</si>
  <si>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</si>
  <si>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</si>
  <si>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</si>
  <si>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</si>
  <si>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</si>
  <si>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</si>
  <si>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Proceeds from employee stock plans</t>
  </si>
  <si>
    <t>Number of employees and employee equivalents</t>
  </si>
  <si>
    <t xml:space="preserve">March 31, 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</si>
  <si>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</si>
  <si>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</si>
  <si>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</si>
  <si>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</si>
  <si>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</si>
  <si>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Revenue</t>
  </si>
  <si>
    <t>Non-GAAP EPS</t>
  </si>
  <si>
    <t>Adjusted EBITDA</t>
  </si>
  <si>
    <t>Capital expenditures</t>
  </si>
  <si>
    <t>Adjustments to reconcile net income (loss) to net cash provided by (used in) operating activities:</t>
  </si>
  <si>
    <t>Net increase (decrease) in cash, cash equivalents and marketable securities:</t>
  </si>
  <si>
    <t>Net increase (decrease) in cash and cash equivalents</t>
  </si>
  <si>
    <t>GAAP Basic EPS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</si>
  <si>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</si>
  <si>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</si>
  <si>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</si>
  <si>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Marketable securities</t>
  </si>
  <si>
    <t xml:space="preserve"> </t>
  </si>
  <si>
    <t>Convertible senior notes, net</t>
  </si>
  <si>
    <t>CONDENSED CONSOLIDATED STATEMENTS OF OPERATIONS</t>
  </si>
  <si>
    <t>Percent</t>
  </si>
  <si>
    <t>Change</t>
  </si>
  <si>
    <t>Cost of revenue:</t>
  </si>
  <si>
    <t xml:space="preserve">  Depreciation - network</t>
  </si>
  <si>
    <t xml:space="preserve">Total cost of revenue </t>
  </si>
  <si>
    <t xml:space="preserve">Gross profit </t>
  </si>
  <si>
    <t>Gross profit percentage</t>
  </si>
  <si>
    <t>Operating expenses:</t>
  </si>
  <si>
    <t xml:space="preserve">  General and administrative  (1)</t>
  </si>
  <si>
    <t xml:space="preserve">  Depreciation and amortization</t>
  </si>
  <si>
    <t>Other income (expense):</t>
  </si>
  <si>
    <t xml:space="preserve">  Interest expense</t>
  </si>
  <si>
    <t xml:space="preserve">  Interest income</t>
  </si>
  <si>
    <t xml:space="preserve">  Other, net</t>
  </si>
  <si>
    <t xml:space="preserve">  Diluted</t>
  </si>
  <si>
    <t>Weighted average shares used in per share calculation:</t>
  </si>
  <si>
    <t xml:space="preserve">  Basic </t>
  </si>
  <si>
    <t>(1)       Includes share-based compensation (see supplemental table for figures)</t>
  </si>
  <si>
    <t>U.S. GAAP net loss</t>
  </si>
  <si>
    <t>Net loss</t>
  </si>
  <si>
    <t>Loss before income taxes</t>
  </si>
  <si>
    <t>Operating loss</t>
  </si>
  <si>
    <t>Net loss per share:</t>
  </si>
  <si>
    <t>Restructuring and transition related charges</t>
  </si>
  <si>
    <t>$20 to $25 million</t>
  </si>
  <si>
    <t>Non-cash interest expense</t>
  </si>
  <si>
    <t xml:space="preserve">June 30, </t>
  </si>
  <si>
    <t>Six Months Ended</t>
  </si>
  <si>
    <t>June 30,</t>
  </si>
  <si>
    <t xml:space="preserve">  Cost of services (1)</t>
  </si>
  <si>
    <t xml:space="preserve">  Sales and marketing  (1)</t>
  </si>
  <si>
    <t xml:space="preserve">  Research &amp; development  (1)</t>
  </si>
  <si>
    <t xml:space="preserve">Total operating expenses </t>
  </si>
  <si>
    <t xml:space="preserve">    Basic </t>
  </si>
  <si>
    <t xml:space="preserve">    Diluted</t>
  </si>
  <si>
    <t xml:space="preserve">Foreign currency remeasurement loss (gain) </t>
  </si>
  <si>
    <t>Gain on sale of property and equipment</t>
  </si>
  <si>
    <t xml:space="preserve">Accounts receivable charges </t>
  </si>
  <si>
    <t>Net cash provided by (used in) operating activities</t>
  </si>
  <si>
    <t>Net cash provided by (used in) investing activities</t>
  </si>
  <si>
    <t>Reconciliation of U.S. GAAP Net Loss to Non-GAAP Net Income (Loss)</t>
  </si>
  <si>
    <t>Weighted average basic shares used in per share calculation</t>
  </si>
  <si>
    <t>Reconciliation of U.S. GAAP Net Loss to EBITDA to Adjusted EBITDA</t>
  </si>
  <si>
    <t>Total other expense</t>
  </si>
  <si>
    <t>Payment of debt issuance costs</t>
  </si>
  <si>
    <t xml:space="preserve">  Restructuring charges</t>
  </si>
  <si>
    <t>Approximate number of active clients</t>
  </si>
  <si>
    <t>Net cash provided by financing activities</t>
  </si>
  <si>
    <t xml:space="preserve">Non-GAAP net (loss) income  </t>
  </si>
  <si>
    <t>2022 Guidance</t>
  </si>
  <si>
    <t>Actual 2021</t>
  </si>
  <si>
    <t>April 2022</t>
  </si>
  <si>
    <t>$240 to $250 million</t>
  </si>
  <si>
    <t xml:space="preserve">$(0.27) to $(0.22) </t>
  </si>
  <si>
    <t>$(0.06) to $(0.01)</t>
  </si>
  <si>
    <t>$24 to $28 million</t>
  </si>
  <si>
    <t>Acquisition and legal related expenses</t>
  </si>
  <si>
    <t>Amortization of intangible assets</t>
  </si>
  <si>
    <t>Intangible assets, net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</si>
  <si>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June 30, 2022, March 31, 2022 and December 31, 2021, respectively</t>
    </r>
  </si>
  <si>
    <t xml:space="preserve">  Contingent consideration</t>
  </si>
  <si>
    <t xml:space="preserve">Income tax (benefit) expense </t>
  </si>
  <si>
    <t>NM</t>
  </si>
  <si>
    <t xml:space="preserve">  Common stock, $0.001 par value; 300,000 shares authorized; 219,706, 138,178 and 134,337 shares issued and </t>
  </si>
  <si>
    <t>Cash acquired in acquisition of business, net of transaction costs</t>
  </si>
  <si>
    <t>$380 to $390 million</t>
  </si>
  <si>
    <t>$13 to $16 million</t>
  </si>
  <si>
    <t>Less than 10% of revenue</t>
  </si>
  <si>
    <t>August 2022</t>
  </si>
  <si>
    <t>EDGIO, INC.</t>
  </si>
  <si>
    <t>Edgio,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</si>
</sst>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[$-409]mmmm\ d\,\ yyyy;@"/>
    <numFmt numFmtId="167" formatCode="_(&quot;$&quot;* #,##0.00_);_(&quot;$&quot;* \(#,##0.00\);_(&quot;$&quot;* &quot;-&quot;_);_(@_)"/>
    <numFmt numFmtId="168" formatCode="0.0%"/>
    <numFmt numFmtId="169" formatCode="_(* #,##0.000_);_(* \(#,##0.000\);_(* &quot;-&quot;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36">
    <xf numFmtId="0" fontId="0" fillId="0" borderId="0" xfId="0"/>
    <xf numFmtId="0" fontId="3" fillId="0" borderId="0" xfId="0" applyFont="1"/>
    <xf numFmtId="41" fontId="0" fillId="0" borderId="0" xfId="0" applyNumberFormat="1"/>
    <xf numFmtId="42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41" fontId="2" fillId="0" borderId="0" xfId="0" applyNumberFormat="1" applyFont="1"/>
    <xf numFmtId="0" fontId="2" fillId="0" borderId="0" xfId="2"/>
    <xf numFmtId="0" fontId="2" fillId="0" borderId="0" xfId="3"/>
    <xf numFmtId="0" fontId="3" fillId="0" borderId="0" xfId="3" applyFont="1"/>
    <xf numFmtId="41" fontId="2" fillId="0" borderId="0" xfId="3" applyNumberFormat="1"/>
    <xf numFmtId="42" fontId="2" fillId="0" borderId="0" xfId="3" applyNumberFormat="1"/>
    <xf numFmtId="0" fontId="3" fillId="0" borderId="0" xfId="0" applyFont="1" applyAlignment="1"/>
    <xf numFmtId="17" fontId="0" fillId="0" borderId="0" xfId="0" applyNumberFormat="1"/>
    <xf numFmtId="14" fontId="0" fillId="0" borderId="0" xfId="0" applyNumberFormat="1"/>
    <xf numFmtId="164" fontId="2" fillId="0" borderId="0" xfId="1" applyNumberFormat="1" applyFont="1" applyFill="1"/>
    <xf numFmtId="41" fontId="2" fillId="0" borderId="0" xfId="1" applyNumberFormat="1" applyFont="1" applyFill="1"/>
    <xf numFmtId="164" fontId="2" fillId="0" borderId="4" xfId="1" applyNumberFormat="1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1" xfId="0" applyNumberFormat="1" applyFont="1" applyBorder="1"/>
    <xf numFmtId="42" fontId="2" fillId="0" borderId="4" xfId="0" applyNumberFormat="1" applyFont="1" applyBorder="1"/>
    <xf numFmtId="41" fontId="2" fillId="0" borderId="3" xfId="0" applyNumberFormat="1" applyFont="1" applyBorder="1"/>
    <xf numFmtId="0" fontId="3" fillId="0" borderId="0" xfId="2" applyFo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top"/>
    </xf>
    <xf numFmtId="37" fontId="2" fillId="0" borderId="0" xfId="2" applyNumberFormat="1"/>
    <xf numFmtId="41" fontId="2" fillId="0" borderId="0" xfId="2" applyNumberFormat="1"/>
    <xf numFmtId="0" fontId="2" fillId="0" borderId="0" xfId="2" applyAlignment="1">
      <alignment vertical="top"/>
    </xf>
    <xf numFmtId="41" fontId="2" fillId="0" borderId="3" xfId="2" applyNumberFormat="1" applyBorder="1"/>
    <xf numFmtId="41" fontId="2" fillId="0" borderId="1" xfId="2" applyNumberFormat="1" applyBorder="1"/>
    <xf numFmtId="2" fontId="3" fillId="0" borderId="0" xfId="2" applyNumberFormat="1" applyFont="1" applyAlignment="1">
      <alignment horizontal="left" vertical="top"/>
    </xf>
    <xf numFmtId="0" fontId="2" fillId="0" borderId="0" xfId="2" applyAlignment="1">
      <alignment horizontal="justify" vertical="top"/>
    </xf>
    <xf numFmtId="5" fontId="2" fillId="0" borderId="0" xfId="2" applyNumberFormat="1"/>
    <xf numFmtId="164" fontId="2" fillId="0" borderId="0" xfId="2" applyNumberFormat="1"/>
    <xf numFmtId="9" fontId="2" fillId="0" borderId="0" xfId="4" applyFont="1" applyFill="1" applyAlignment="1">
      <alignment horizontal="center"/>
    </xf>
    <xf numFmtId="9" fontId="2" fillId="0" borderId="0" xfId="4" applyFont="1" applyFill="1" applyBorder="1" applyAlignment="1">
      <alignment horizontal="center"/>
    </xf>
    <xf numFmtId="168" fontId="2" fillId="0" borderId="0" xfId="4" applyNumberFormat="1" applyFont="1" applyFill="1" applyAlignment="1">
      <alignment horizontal="right"/>
    </xf>
    <xf numFmtId="41" fontId="2" fillId="0" borderId="0" xfId="0" applyNumberFormat="1" applyFont="1" applyFill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3" applyFont="1" applyAlignment="1">
      <alignment horizontal="center"/>
    </xf>
    <xf numFmtId="14" fontId="3" fillId="0" borderId="0" xfId="0" applyNumberFormat="1" applyFont="1" applyAlignment="1">
      <alignment horizontal="center"/>
    </xf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1" xfId="3" applyNumberFormat="1" applyBorder="1"/>
    <xf numFmtId="42" fontId="2" fillId="0" borderId="2" xfId="3" applyNumberFormat="1" applyBorder="1"/>
    <xf numFmtId="41" fontId="2" fillId="0" borderId="0" xfId="3" applyNumberFormat="1" applyBorder="1"/>
    <xf numFmtId="0" fontId="0" fillId="0" borderId="0" xfId="0" applyBorder="1"/>
    <xf numFmtId="41" fontId="0" fillId="0" borderId="1" xfId="0" applyNumberFormat="1" applyBorder="1"/>
    <xf numFmtId="42" fontId="0" fillId="0" borderId="2" xfId="0" applyNumberFormat="1" applyBorder="1"/>
    <xf numFmtId="165" fontId="0" fillId="0" borderId="0" xfId="0" applyNumberFormat="1"/>
    <xf numFmtId="41" fontId="0" fillId="0" borderId="0" xfId="0" applyNumberFormat="1" applyBorder="1"/>
    <xf numFmtId="37" fontId="0" fillId="0" borderId="0" xfId="0" applyNumberFormat="1"/>
    <xf numFmtId="42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2" fontId="2" fillId="0" borderId="0" xfId="3" applyNumberFormat="1" applyFill="1"/>
    <xf numFmtId="41" fontId="2" fillId="0" borderId="0" xfId="3" applyNumberFormat="1" applyFill="1"/>
    <xf numFmtId="41" fontId="2" fillId="0" borderId="0" xfId="3" applyNumberFormat="1" applyFill="1" applyBorder="1"/>
    <xf numFmtId="0" fontId="0" fillId="0" borderId="0" xfId="0" applyFill="1" applyBorder="1"/>
    <xf numFmtId="41" fontId="2" fillId="0" borderId="1" xfId="3" applyNumberFormat="1" applyFill="1" applyBorder="1"/>
    <xf numFmtId="42" fontId="2" fillId="0" borderId="2" xfId="3" applyNumberFormat="1" applyFill="1" applyBorder="1"/>
    <xf numFmtId="0" fontId="2" fillId="0" borderId="0" xfId="3" applyFill="1"/>
    <xf numFmtId="42" fontId="0" fillId="0" borderId="0" xfId="0" applyNumberFormat="1" applyFill="1"/>
    <xf numFmtId="167" fontId="0" fillId="0" borderId="0" xfId="0" applyNumberFormat="1" applyFill="1"/>
    <xf numFmtId="41" fontId="0" fillId="0" borderId="0" xfId="0" applyNumberFormat="1" applyFill="1"/>
    <xf numFmtId="41" fontId="0" fillId="0" borderId="0" xfId="0" applyNumberFormat="1" applyFill="1" applyBorder="1"/>
    <xf numFmtId="165" fontId="0" fillId="0" borderId="0" xfId="0" applyNumberFormat="1" applyFill="1" applyBorder="1"/>
    <xf numFmtId="41" fontId="0" fillId="0" borderId="1" xfId="0" applyNumberFormat="1" applyFill="1" applyBorder="1"/>
    <xf numFmtId="165" fontId="0" fillId="0" borderId="1" xfId="0" applyNumberFormat="1" applyFill="1" applyBorder="1"/>
    <xf numFmtId="42" fontId="0" fillId="0" borderId="2" xfId="0" applyNumberFormat="1" applyFill="1" applyBorder="1"/>
    <xf numFmtId="167" fontId="0" fillId="0" borderId="2" xfId="0" applyNumberFormat="1" applyFill="1" applyBorder="1"/>
    <xf numFmtId="37" fontId="0" fillId="0" borderId="0" xfId="0" applyNumberFormat="1" applyFill="1"/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41" fontId="2" fillId="0" borderId="0" xfId="2" applyNumberFormat="1" applyFill="1"/>
    <xf numFmtId="41" fontId="2" fillId="0" borderId="3" xfId="2" applyNumberFormat="1" applyFill="1" applyBorder="1"/>
    <xf numFmtId="41" fontId="2" fillId="0" borderId="1" xfId="2" applyNumberFormat="1" applyFill="1" applyBorder="1"/>
    <xf numFmtId="0" fontId="2" fillId="0" borderId="0" xfId="2" applyFill="1"/>
    <xf numFmtId="0" fontId="3" fillId="0" borderId="0" xfId="2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42" fontId="2" fillId="0" borderId="0" xfId="2" applyNumberFormat="1"/>
    <xf numFmtId="167" fontId="2" fillId="0" borderId="0" xfId="2" applyNumberFormat="1"/>
    <xf numFmtId="165" fontId="2" fillId="0" borderId="0" xfId="2" applyNumberFormat="1"/>
    <xf numFmtId="165" fontId="2" fillId="0" borderId="1" xfId="2" applyNumberFormat="1" applyBorder="1"/>
    <xf numFmtId="42" fontId="2" fillId="0" borderId="2" xfId="2" applyNumberFormat="1" applyBorder="1"/>
    <xf numFmtId="167" fontId="2" fillId="0" borderId="2" xfId="2" applyNumberFormat="1" applyBorder="1"/>
    <xf numFmtId="42" fontId="2" fillId="0" borderId="1" xfId="2" applyNumberFormat="1" applyBorder="1" applyAlignment="1">
      <alignment horizontal="center"/>
    </xf>
    <xf numFmtId="41" fontId="2" fillId="0" borderId="0" xfId="2" applyNumberFormat="1" applyAlignment="1">
      <alignment horizontal="center"/>
    </xf>
    <xf numFmtId="41" fontId="2" fillId="0" borderId="1" xfId="2" applyNumberFormat="1" applyBorder="1" applyAlignment="1">
      <alignment horizontal="center"/>
    </xf>
    <xf numFmtId="41" fontId="2" fillId="0" borderId="3" xfId="2" applyNumberFormat="1" applyBorder="1" applyAlignment="1">
      <alignment horizontal="center"/>
    </xf>
    <xf numFmtId="42" fontId="2" fillId="0" borderId="2" xfId="2" applyNumberFormat="1" applyBorder="1" applyAlignment="1">
      <alignment horizontal="center"/>
    </xf>
    <xf numFmtId="44" fontId="2" fillId="0" borderId="2" xfId="2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2" fontId="2" fillId="0" borderId="0" xfId="0" applyNumberFormat="1" applyFont="1" applyFill="1"/>
    <xf numFmtId="41" fontId="2" fillId="0" borderId="1" xfId="0" applyNumberFormat="1" applyFont="1" applyFill="1" applyBorder="1"/>
    <xf numFmtId="14" fontId="3" fillId="0" borderId="0" xfId="0" applyNumberFormat="1" applyFont="1" applyFill="1" applyAlignment="1">
      <alignment horizontal="center"/>
    </xf>
    <xf numFmtId="41" fontId="2" fillId="0" borderId="1" xfId="2" applyNumberFormat="1" applyFill="1" applyBorder="1" applyAlignment="1">
      <alignment horizontal="center"/>
    </xf>
    <xf numFmtId="0" fontId="5" fillId="2" borderId="0" xfId="5" applyFont="1" applyFill="1" applyAlignment="1">
      <alignment horizontal="center"/>
    </xf>
    <xf numFmtId="0" fontId="5" fillId="2" borderId="0" xfId="5" applyFont="1" applyFill="1"/>
    <xf numFmtId="0" fontId="5" fillId="2" borderId="0" xfId="5" applyFont="1" applyFill="1" applyBorder="1"/>
    <xf numFmtId="0" fontId="6" fillId="2" borderId="0" xfId="5" applyFont="1" applyFill="1" applyBorder="1"/>
    <xf numFmtId="49" fontId="6" fillId="2" borderId="1" xfId="5" applyNumberFormat="1" applyFont="1" applyFill="1" applyBorder="1" applyAlignment="1">
      <alignment horizontal="center"/>
    </xf>
    <xf numFmtId="49" fontId="7" fillId="2" borderId="0" xfId="5" applyNumberFormat="1" applyFont="1" applyFill="1" applyAlignment="1">
      <alignment horizontal="center"/>
    </xf>
    <xf numFmtId="0" fontId="5" fillId="2" borderId="0" xfId="5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2" fillId="0" borderId="0" xfId="2" applyAlignment="1">
      <alignment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0" xfId="5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AD09-A4BF-482A-AE76-76D6580DFCC3}">
  <sheetPr>
    <pageSetUpPr fitToPage="1"/>
  </sheetPr>
  <dimension ref="A1:M53"/>
  <sheetViews>
    <sheetView showGridLines="0" tabSelected="1" zoomScale="90" zoomScaleNormal="90" workbookViewId="0">
      <selection activeCell="K32" sqref="K32"/>
    </sheetView>
  </sheetViews>
  <sheetFormatPr defaultRowHeight="12.75" x14ac:dyDescent="0.2"/>
  <cols>
    <col min="1" max="1" width="99.28515625" customWidth="1"/>
    <col min="2" max="2" width="1.7109375" customWidth="1"/>
    <col min="3" max="3" width="14" customWidth="1"/>
    <col min="4" max="4" width="1.7109375" customWidth="1"/>
    <col min="5" max="5" width="14" customWidth="1"/>
    <col min="6" max="6" width="1.7109375" customWidth="1"/>
    <col min="7" max="7" width="15.28515625" customWidth="1"/>
    <col min="8" max="8" width="13.85546875" customWidth="1"/>
    <col min="9" max="9" width="14" customWidth="1"/>
    <col min="11" max="12" width="10" bestFit="1" customWidth="1"/>
    <col min="13" max="13" width="11.140625" customWidth="1"/>
    <col min="14" max="14" width="10" bestFit="1" customWidth="1"/>
  </cols>
  <sheetData>
    <row r="1" spans="1:12" x14ac:dyDescent="0.2">
      <c r="A1" s="126" t="s">
        <v>163</v>
      </c>
      <c r="B1" s="126"/>
      <c r="C1" s="126"/>
      <c r="D1" s="126"/>
      <c r="E1" s="126"/>
      <c r="F1" s="126"/>
      <c r="G1" s="126"/>
      <c r="H1" s="14"/>
      <c r="I1" s="14"/>
    </row>
    <row r="2" spans="1:12" x14ac:dyDescent="0.2">
      <c r="A2" s="126" t="s">
        <v>2</v>
      </c>
      <c r="B2" s="126"/>
      <c r="C2" s="126"/>
      <c r="D2" s="126"/>
      <c r="E2" s="126"/>
      <c r="F2" s="126"/>
      <c r="G2" s="126"/>
      <c r="H2" s="14"/>
      <c r="I2" s="14"/>
    </row>
    <row r="3" spans="1:12" x14ac:dyDescent="0.2">
      <c r="A3" s="126" t="s">
        <v>3</v>
      </c>
      <c r="B3" s="126"/>
      <c r="C3" s="126"/>
      <c r="D3" s="126"/>
      <c r="E3" s="126"/>
      <c r="F3" s="126"/>
      <c r="G3" s="126"/>
      <c r="H3" s="14"/>
      <c r="I3" s="14"/>
    </row>
    <row r="4" spans="1:12" x14ac:dyDescent="0.2">
      <c r="A4" s="6"/>
      <c r="B4" s="6"/>
      <c r="C4" s="7"/>
      <c r="D4" s="6"/>
      <c r="E4" s="7"/>
      <c r="F4" s="7"/>
      <c r="G4" s="7"/>
      <c r="H4" s="6"/>
    </row>
    <row r="5" spans="1:12" x14ac:dyDescent="0.2">
      <c r="A5" s="6"/>
      <c r="B5" s="6"/>
      <c r="C5" s="44" t="s">
        <v>120</v>
      </c>
      <c r="D5" s="6"/>
      <c r="E5" s="20" t="s">
        <v>73</v>
      </c>
      <c r="F5" s="6"/>
      <c r="G5" s="20" t="s">
        <v>13</v>
      </c>
      <c r="H5" s="1"/>
    </row>
    <row r="6" spans="1:12" x14ac:dyDescent="0.2">
      <c r="A6" s="6"/>
      <c r="B6" s="6"/>
      <c r="C6" s="21">
        <v>2022</v>
      </c>
      <c r="D6" s="6"/>
      <c r="E6" s="21">
        <v>2022</v>
      </c>
      <c r="F6" s="6"/>
      <c r="G6" s="21">
        <v>2021</v>
      </c>
      <c r="H6" s="1"/>
    </row>
    <row r="7" spans="1:12" x14ac:dyDescent="0.2">
      <c r="A7" s="6"/>
      <c r="B7" s="6"/>
      <c r="C7" s="44" t="s">
        <v>12</v>
      </c>
      <c r="D7" s="6"/>
      <c r="E7" s="20" t="s">
        <v>12</v>
      </c>
      <c r="F7" s="6"/>
      <c r="G7" s="20"/>
      <c r="H7" s="6"/>
    </row>
    <row r="8" spans="1:12" x14ac:dyDescent="0.2">
      <c r="A8" s="20" t="s">
        <v>4</v>
      </c>
      <c r="B8" s="6"/>
      <c r="C8" s="6"/>
      <c r="D8" s="6"/>
      <c r="E8" s="6"/>
      <c r="F8" s="6"/>
      <c r="G8" s="6"/>
      <c r="H8" s="6"/>
    </row>
    <row r="9" spans="1:12" x14ac:dyDescent="0.2">
      <c r="A9" s="6" t="s">
        <v>55</v>
      </c>
      <c r="B9" s="6"/>
      <c r="C9" s="7"/>
      <c r="D9" s="6"/>
      <c r="E9" s="7"/>
      <c r="F9" s="6"/>
      <c r="G9" s="6"/>
      <c r="H9" s="6"/>
    </row>
    <row r="10" spans="1:12" x14ac:dyDescent="0.2">
      <c r="A10" s="6" t="s">
        <v>5</v>
      </c>
      <c r="B10" s="6"/>
      <c r="C10" s="115">
        <v>55175</v>
      </c>
      <c r="D10" s="6"/>
      <c r="E10" s="22">
        <v>27175</v>
      </c>
      <c r="F10" s="6"/>
      <c r="G10" s="22">
        <v>41918</v>
      </c>
      <c r="H10" s="8"/>
    </row>
    <row r="11" spans="1:12" x14ac:dyDescent="0.2">
      <c r="A11" s="6" t="s">
        <v>90</v>
      </c>
      <c r="B11" s="6"/>
      <c r="C11" s="41">
        <v>22158</v>
      </c>
      <c r="D11" s="6"/>
      <c r="E11" s="8">
        <v>34751</v>
      </c>
      <c r="F11" s="6"/>
      <c r="G11" s="8">
        <v>37367</v>
      </c>
      <c r="H11" s="8"/>
    </row>
    <row r="12" spans="1:12" x14ac:dyDescent="0.2">
      <c r="A12" s="6" t="s">
        <v>59</v>
      </c>
      <c r="B12" s="6"/>
      <c r="C12" s="41">
        <v>108445</v>
      </c>
      <c r="D12" s="6"/>
      <c r="E12" s="8">
        <v>55040</v>
      </c>
      <c r="F12" s="6"/>
      <c r="G12" s="8">
        <v>42217</v>
      </c>
      <c r="H12" s="8"/>
    </row>
    <row r="13" spans="1:12" x14ac:dyDescent="0.2">
      <c r="A13" s="6" t="s">
        <v>6</v>
      </c>
      <c r="B13" s="6"/>
      <c r="C13" s="41">
        <v>58</v>
      </c>
      <c r="D13" s="6"/>
      <c r="E13" s="8">
        <v>63</v>
      </c>
      <c r="F13" s="6"/>
      <c r="G13" s="8">
        <v>61</v>
      </c>
      <c r="H13" s="8"/>
      <c r="L13" t="s">
        <v>91</v>
      </c>
    </row>
    <row r="14" spans="1:12" x14ac:dyDescent="0.2">
      <c r="A14" s="6" t="s">
        <v>7</v>
      </c>
      <c r="B14" s="6"/>
      <c r="C14" s="116">
        <v>32107</v>
      </c>
      <c r="D14" s="6"/>
      <c r="E14" s="23">
        <v>16044</v>
      </c>
      <c r="F14" s="6"/>
      <c r="G14" s="23">
        <v>13036</v>
      </c>
      <c r="H14" s="8"/>
    </row>
    <row r="15" spans="1:12" x14ac:dyDescent="0.2">
      <c r="A15" s="6" t="s">
        <v>8</v>
      </c>
      <c r="B15" s="6"/>
      <c r="C15" s="41">
        <f>SUM(C10:C14)</f>
        <v>217943</v>
      </c>
      <c r="D15" s="6"/>
      <c r="E15" s="8">
        <f>SUM(E10:E14)</f>
        <v>133073</v>
      </c>
      <c r="F15" s="6"/>
      <c r="G15" s="8">
        <f>SUM(G10:G14)</f>
        <v>134599</v>
      </c>
      <c r="H15" s="8"/>
    </row>
    <row r="16" spans="1:12" x14ac:dyDescent="0.2">
      <c r="A16" s="6" t="s">
        <v>9</v>
      </c>
      <c r="B16" s="6"/>
      <c r="C16" s="41">
        <v>106059</v>
      </c>
      <c r="D16" s="6"/>
      <c r="E16" s="8">
        <v>34792</v>
      </c>
      <c r="F16" s="6"/>
      <c r="G16" s="8">
        <v>33622</v>
      </c>
      <c r="H16" s="8"/>
    </row>
    <row r="17" spans="1:13" x14ac:dyDescent="0.2">
      <c r="A17" s="6" t="s">
        <v>87</v>
      </c>
      <c r="B17" s="6"/>
      <c r="C17" s="41">
        <v>7124</v>
      </c>
      <c r="D17" s="6"/>
      <c r="E17" s="8">
        <v>6064</v>
      </c>
      <c r="F17" s="6"/>
      <c r="G17" s="8">
        <v>6338</v>
      </c>
      <c r="H17" s="8"/>
    </row>
    <row r="18" spans="1:13" x14ac:dyDescent="0.2">
      <c r="A18" s="6" t="s">
        <v>49</v>
      </c>
      <c r="B18" s="6"/>
      <c r="C18" s="41">
        <v>40</v>
      </c>
      <c r="D18" s="6"/>
      <c r="E18" s="8">
        <v>40</v>
      </c>
      <c r="F18" s="6"/>
      <c r="G18" s="8">
        <v>40</v>
      </c>
      <c r="H18" s="8"/>
    </row>
    <row r="19" spans="1:13" x14ac:dyDescent="0.2">
      <c r="A19" s="6" t="s">
        <v>51</v>
      </c>
      <c r="B19" s="6"/>
      <c r="C19" s="41">
        <v>2866</v>
      </c>
      <c r="D19" s="6"/>
      <c r="E19" s="8">
        <v>1822</v>
      </c>
      <c r="F19" s="6"/>
      <c r="G19" s="8">
        <v>1893</v>
      </c>
      <c r="H19" s="8"/>
    </row>
    <row r="20" spans="1:13" x14ac:dyDescent="0.2">
      <c r="A20" s="6" t="s">
        <v>48</v>
      </c>
      <c r="B20" s="6"/>
      <c r="C20" s="41">
        <v>163489</v>
      </c>
      <c r="D20" s="6"/>
      <c r="E20" s="8">
        <v>113463</v>
      </c>
      <c r="F20" s="6"/>
      <c r="G20" s="8">
        <v>114511</v>
      </c>
      <c r="H20" s="8"/>
    </row>
    <row r="21" spans="1:13" x14ac:dyDescent="0.2">
      <c r="A21" s="6" t="s">
        <v>152</v>
      </c>
      <c r="B21" s="6"/>
      <c r="C21" s="41">
        <v>72655</v>
      </c>
      <c r="D21" s="6"/>
      <c r="E21" s="8">
        <v>13827</v>
      </c>
      <c r="F21" s="6"/>
      <c r="G21" s="8">
        <v>14613</v>
      </c>
      <c r="H21" s="8"/>
    </row>
    <row r="22" spans="1:13" x14ac:dyDescent="0.2">
      <c r="A22" s="6" t="s">
        <v>10</v>
      </c>
      <c r="B22" s="6"/>
      <c r="C22" s="116">
        <v>7334</v>
      </c>
      <c r="D22" s="6"/>
      <c r="E22" s="23">
        <v>4779</v>
      </c>
      <c r="F22" s="6"/>
      <c r="G22" s="23">
        <v>5485</v>
      </c>
      <c r="H22" s="8"/>
    </row>
    <row r="23" spans="1:13" ht="13.5" thickBot="1" x14ac:dyDescent="0.25">
      <c r="A23" s="6" t="s">
        <v>11</v>
      </c>
      <c r="B23" s="6"/>
      <c r="C23" s="42">
        <f>SUM(C15:C22)</f>
        <v>577510</v>
      </c>
      <c r="D23" s="6"/>
      <c r="E23" s="24">
        <f>SUM(E15:E22)</f>
        <v>307860</v>
      </c>
      <c r="F23" s="6"/>
      <c r="G23" s="24">
        <f>SUM(G15:G22)</f>
        <v>311101</v>
      </c>
      <c r="H23" s="8"/>
    </row>
    <row r="24" spans="1:13" ht="13.5" thickTop="1" x14ac:dyDescent="0.2">
      <c r="A24" s="6"/>
      <c r="B24" s="6"/>
      <c r="C24" s="41"/>
      <c r="D24" s="6"/>
      <c r="E24" s="8"/>
      <c r="F24" s="6"/>
      <c r="G24" s="8"/>
      <c r="H24" s="8"/>
    </row>
    <row r="25" spans="1:13" x14ac:dyDescent="0.2">
      <c r="A25" s="20" t="s">
        <v>14</v>
      </c>
      <c r="B25" s="20"/>
      <c r="C25" s="4"/>
      <c r="D25" s="44"/>
      <c r="E25" s="98"/>
      <c r="F25" s="98"/>
      <c r="G25" s="98"/>
      <c r="H25" s="20"/>
    </row>
    <row r="26" spans="1:13" x14ac:dyDescent="0.2">
      <c r="A26" s="6" t="s">
        <v>56</v>
      </c>
      <c r="B26" s="6"/>
      <c r="C26" s="41"/>
      <c r="D26" s="6"/>
      <c r="E26" s="8"/>
      <c r="F26" s="6"/>
      <c r="G26" s="8"/>
      <c r="H26" s="8"/>
    </row>
    <row r="27" spans="1:13" x14ac:dyDescent="0.2">
      <c r="A27" s="6" t="s">
        <v>15</v>
      </c>
      <c r="B27" s="6"/>
      <c r="C27" s="115">
        <v>19800</v>
      </c>
      <c r="D27" s="6"/>
      <c r="E27" s="22">
        <v>15599</v>
      </c>
      <c r="F27" s="6"/>
      <c r="G27" s="22">
        <v>11631</v>
      </c>
      <c r="H27" s="8"/>
    </row>
    <row r="28" spans="1:13" x14ac:dyDescent="0.2">
      <c r="A28" s="6" t="s">
        <v>46</v>
      </c>
      <c r="B28" s="6"/>
      <c r="C28" s="41">
        <v>4790</v>
      </c>
      <c r="D28" s="6"/>
      <c r="E28" s="8">
        <v>2189</v>
      </c>
      <c r="F28" s="6"/>
      <c r="G28" s="8">
        <v>3266</v>
      </c>
      <c r="H28" s="8"/>
    </row>
    <row r="29" spans="1:13" x14ac:dyDescent="0.2">
      <c r="A29" s="6" t="s">
        <v>88</v>
      </c>
      <c r="B29" s="6"/>
      <c r="C29" s="41">
        <v>4755</v>
      </c>
      <c r="D29" s="6"/>
      <c r="E29" s="8">
        <v>1754</v>
      </c>
      <c r="F29" s="6"/>
      <c r="G29" s="8">
        <v>1861</v>
      </c>
      <c r="H29" s="8"/>
    </row>
    <row r="30" spans="1:13" x14ac:dyDescent="0.2">
      <c r="A30" s="6" t="s">
        <v>53</v>
      </c>
      <c r="B30" s="6"/>
      <c r="C30" s="41">
        <v>262</v>
      </c>
      <c r="D30" s="6"/>
      <c r="E30" s="8">
        <v>215</v>
      </c>
      <c r="F30" s="6"/>
      <c r="G30" s="8">
        <v>873</v>
      </c>
      <c r="H30" s="8"/>
      <c r="L30" s="16"/>
      <c r="M30" s="15"/>
    </row>
    <row r="31" spans="1:13" x14ac:dyDescent="0.2">
      <c r="A31" s="6" t="s">
        <v>16</v>
      </c>
      <c r="B31" s="6"/>
      <c r="C31" s="116">
        <v>75391</v>
      </c>
      <c r="D31" s="6"/>
      <c r="E31" s="23">
        <v>20403</v>
      </c>
      <c r="F31" s="6"/>
      <c r="G31" s="23">
        <v>19292</v>
      </c>
      <c r="H31" s="8"/>
    </row>
    <row r="32" spans="1:13" x14ac:dyDescent="0.2">
      <c r="A32" s="6" t="s">
        <v>17</v>
      </c>
      <c r="B32" s="6"/>
      <c r="C32" s="41">
        <f>SUM(C27:C31)</f>
        <v>104998</v>
      </c>
      <c r="D32" s="6"/>
      <c r="E32" s="8">
        <f>SUM(E27:E31)</f>
        <v>40160</v>
      </c>
      <c r="F32" s="6"/>
      <c r="G32" s="8">
        <f>SUM(G27:G31)</f>
        <v>36923</v>
      </c>
      <c r="H32" s="8"/>
    </row>
    <row r="33" spans="1:12" x14ac:dyDescent="0.2">
      <c r="A33" s="6" t="s">
        <v>92</v>
      </c>
      <c r="B33" s="6"/>
      <c r="C33" s="41">
        <v>122202</v>
      </c>
      <c r="D33" s="6"/>
      <c r="E33" s="8">
        <v>121991</v>
      </c>
      <c r="F33" s="6"/>
      <c r="G33" s="8">
        <v>121782</v>
      </c>
      <c r="H33" s="8"/>
    </row>
    <row r="34" spans="1:12" x14ac:dyDescent="0.2">
      <c r="A34" s="6" t="s">
        <v>89</v>
      </c>
      <c r="B34" s="6"/>
      <c r="C34" s="41">
        <v>11352</v>
      </c>
      <c r="D34" s="6"/>
      <c r="E34" s="8">
        <v>9209</v>
      </c>
      <c r="F34" s="6"/>
      <c r="G34" s="8">
        <v>9616</v>
      </c>
      <c r="H34" s="8"/>
    </row>
    <row r="35" spans="1:12" x14ac:dyDescent="0.2">
      <c r="A35" s="6" t="s">
        <v>51</v>
      </c>
      <c r="B35" s="6"/>
      <c r="C35" s="41">
        <v>100</v>
      </c>
      <c r="D35" s="6"/>
      <c r="E35" s="8">
        <v>303</v>
      </c>
      <c r="F35" s="6"/>
      <c r="G35" s="8">
        <v>308</v>
      </c>
      <c r="H35" s="8"/>
    </row>
    <row r="36" spans="1:12" x14ac:dyDescent="0.2">
      <c r="A36" s="6" t="s">
        <v>52</v>
      </c>
      <c r="B36" s="6"/>
      <c r="C36" s="41">
        <v>1530</v>
      </c>
      <c r="D36" s="6"/>
      <c r="E36" s="8">
        <v>282</v>
      </c>
      <c r="F36" s="6"/>
      <c r="G36" s="8">
        <v>116</v>
      </c>
      <c r="H36" s="8"/>
    </row>
    <row r="37" spans="1:12" x14ac:dyDescent="0.2">
      <c r="A37" s="6" t="s">
        <v>57</v>
      </c>
      <c r="B37" s="6"/>
      <c r="C37" s="116">
        <v>716</v>
      </c>
      <c r="D37" s="6"/>
      <c r="E37" s="23">
        <v>721</v>
      </c>
      <c r="F37" s="6"/>
      <c r="G37" s="23">
        <v>777</v>
      </c>
      <c r="H37" s="8"/>
    </row>
    <row r="38" spans="1:12" x14ac:dyDescent="0.2">
      <c r="A38" s="6" t="s">
        <v>18</v>
      </c>
      <c r="B38" s="6"/>
      <c r="C38" s="41">
        <f>SUM(C32:C37)</f>
        <v>240898</v>
      </c>
      <c r="D38" s="6"/>
      <c r="E38" s="8">
        <f>SUM(E32:E37)</f>
        <v>172666</v>
      </c>
      <c r="F38" s="6"/>
      <c r="G38" s="8">
        <f>SUM(G32:G37)</f>
        <v>169522</v>
      </c>
      <c r="H38" s="8"/>
    </row>
    <row r="39" spans="1:12" x14ac:dyDescent="0.2">
      <c r="A39" s="6" t="s">
        <v>19</v>
      </c>
      <c r="B39" s="6"/>
      <c r="C39" s="41"/>
      <c r="D39" s="6"/>
      <c r="E39" s="8"/>
      <c r="F39" s="6"/>
      <c r="G39" s="8"/>
      <c r="H39" s="8"/>
    </row>
    <row r="40" spans="1:12" x14ac:dyDescent="0.2">
      <c r="A40" s="6" t="s">
        <v>20</v>
      </c>
      <c r="B40" s="6"/>
      <c r="C40" s="41"/>
      <c r="D40" s="6"/>
      <c r="E40" s="8"/>
      <c r="F40" s="6"/>
      <c r="G40" s="8"/>
      <c r="H40" s="8"/>
    </row>
    <row r="41" spans="1:12" x14ac:dyDescent="0.2">
      <c r="A41" s="6" t="s">
        <v>60</v>
      </c>
      <c r="B41" s="6"/>
      <c r="C41" s="41">
        <v>0</v>
      </c>
      <c r="D41" s="6"/>
      <c r="E41" s="8">
        <v>0</v>
      </c>
      <c r="F41" s="6"/>
      <c r="G41" s="8">
        <v>0</v>
      </c>
      <c r="H41" s="8"/>
    </row>
    <row r="42" spans="1:12" x14ac:dyDescent="0.2">
      <c r="A42" s="7" t="s">
        <v>157</v>
      </c>
      <c r="B42" s="6"/>
      <c r="C42" s="41"/>
      <c r="D42" s="6"/>
      <c r="E42" s="8"/>
      <c r="F42" s="6"/>
      <c r="G42" s="8"/>
      <c r="H42" s="8"/>
    </row>
    <row r="43" spans="1:12" x14ac:dyDescent="0.2">
      <c r="A43" s="7" t="s">
        <v>153</v>
      </c>
      <c r="B43" s="6"/>
      <c r="C43" s="41">
        <v>220</v>
      </c>
      <c r="D43" s="6"/>
      <c r="E43" s="8">
        <v>138</v>
      </c>
      <c r="F43" s="6"/>
      <c r="G43" s="8">
        <v>134</v>
      </c>
    </row>
    <row r="44" spans="1:12" x14ac:dyDescent="0.2">
      <c r="A44" s="6" t="s">
        <v>21</v>
      </c>
      <c r="B44" s="6"/>
      <c r="C44" s="41">
        <v>793522</v>
      </c>
      <c r="D44" s="6"/>
      <c r="E44" s="8">
        <v>590249</v>
      </c>
      <c r="F44" s="6"/>
      <c r="G44" s="8">
        <v>576807</v>
      </c>
      <c r="H44" s="8"/>
    </row>
    <row r="45" spans="1:12" x14ac:dyDescent="0.2">
      <c r="A45" s="7" t="s">
        <v>154</v>
      </c>
      <c r="B45" s="6"/>
      <c r="C45" s="41">
        <v>16900</v>
      </c>
      <c r="D45" s="6"/>
      <c r="E45" s="8">
        <v>0</v>
      </c>
      <c r="F45" s="6"/>
      <c r="G45" s="8">
        <v>0</v>
      </c>
      <c r="H45" s="8"/>
    </row>
    <row r="46" spans="1:12" x14ac:dyDescent="0.2">
      <c r="A46" s="6" t="s">
        <v>54</v>
      </c>
      <c r="B46" s="6"/>
      <c r="C46" s="41">
        <v>-11413</v>
      </c>
      <c r="D46" s="6"/>
      <c r="E46" s="8">
        <v>-9004</v>
      </c>
      <c r="F46" s="6"/>
      <c r="G46" s="8">
        <v>-8345</v>
      </c>
      <c r="H46" s="8"/>
    </row>
    <row r="47" spans="1:12" x14ac:dyDescent="0.2">
      <c r="A47" s="6" t="s">
        <v>22</v>
      </c>
      <c r="B47" s="6"/>
      <c r="C47" s="116">
        <v>-462617</v>
      </c>
      <c r="D47" s="6"/>
      <c r="E47" s="23">
        <v>-446189</v>
      </c>
      <c r="F47" s="6"/>
      <c r="G47" s="23">
        <v>-427017</v>
      </c>
      <c r="H47" s="8"/>
      <c r="K47" s="2"/>
      <c r="L47" s="2"/>
    </row>
    <row r="48" spans="1:12" x14ac:dyDescent="0.2">
      <c r="A48" s="6" t="s">
        <v>23</v>
      </c>
      <c r="B48" s="6"/>
      <c r="C48" s="43">
        <f>SUM(C41:C47)</f>
        <v>336612</v>
      </c>
      <c r="D48" s="6"/>
      <c r="E48" s="25">
        <f>SUM(E41:E47)</f>
        <v>135194</v>
      </c>
      <c r="F48" s="6"/>
      <c r="G48" s="25">
        <f>SUM(G41:G47)</f>
        <v>141579</v>
      </c>
      <c r="H48" s="8"/>
      <c r="L48" s="2"/>
    </row>
    <row r="49" spans="1:12" ht="13.5" thickBot="1" x14ac:dyDescent="0.25">
      <c r="A49" s="6" t="s">
        <v>24</v>
      </c>
      <c r="B49" s="6"/>
      <c r="C49" s="42">
        <f>C38+C48</f>
        <v>577510</v>
      </c>
      <c r="D49" s="6"/>
      <c r="E49" s="24">
        <f>E38+E48</f>
        <v>307860</v>
      </c>
      <c r="F49" s="6"/>
      <c r="G49" s="24">
        <f>G38+G48</f>
        <v>311101</v>
      </c>
      <c r="H49" s="8"/>
      <c r="K49" s="2"/>
      <c r="L49" s="2"/>
    </row>
    <row r="50" spans="1:12" ht="13.5" thickTop="1" x14ac:dyDescent="0.2">
      <c r="A50" s="6"/>
      <c r="B50" s="6"/>
      <c r="C50" s="41"/>
      <c r="D50" s="6"/>
      <c r="E50" s="41"/>
      <c r="F50" s="6"/>
      <c r="G50" s="8"/>
      <c r="H50" s="8"/>
      <c r="K50" s="2"/>
    </row>
    <row r="51" spans="1:12" x14ac:dyDescent="0.2">
      <c r="A51" s="6"/>
      <c r="B51" s="6"/>
      <c r="C51" s="6"/>
      <c r="D51" s="6"/>
      <c r="E51" s="7"/>
      <c r="F51" s="6"/>
      <c r="G51" s="22"/>
      <c r="H51" s="6"/>
      <c r="K51" s="3"/>
    </row>
    <row r="52" spans="1:12" x14ac:dyDescent="0.2">
      <c r="E52" s="5"/>
      <c r="G52" s="3"/>
    </row>
    <row r="53" spans="1:12" x14ac:dyDescent="0.2">
      <c r="K53" s="2"/>
    </row>
  </sheetData>
  <mergeCells count="3">
    <mergeCell ref="A1:G1"/>
    <mergeCell ref="A2:G2"/>
    <mergeCell ref="A3:G3"/>
  </mergeCells>
  <pageMargins left="0.5" right="0.25" top="0.75" bottom="0.5" header="0.5" footer="0.5"/>
  <pageSetup scale="68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3EB5-EEB6-4269-A82B-E67A1BF11D4D}">
  <sheetPr>
    <pageSetUpPr fitToPage="1"/>
  </sheetPr>
  <dimension ref="A1:X61"/>
  <sheetViews>
    <sheetView showGridLines="0" zoomScale="80" zoomScaleNormal="80" workbookViewId="0">
      <selection activeCell="U17" sqref="U17"/>
    </sheetView>
  </sheetViews>
  <sheetFormatPr defaultRowHeight="12.75" x14ac:dyDescent="0.2"/>
  <cols>
    <col min="1" max="1" width="53" customWidth="1"/>
    <col min="2" max="2" width="1.7109375" customWidth="1"/>
    <col min="3" max="3" width="13.7109375" style="45" customWidth="1"/>
    <col min="4" max="4" width="1.7109375" style="45" customWidth="1"/>
    <col min="5" max="5" width="13.7109375" style="45" customWidth="1"/>
    <col min="6" max="6" width="1.7109375" style="45" customWidth="1"/>
    <col min="7" max="7" width="9.7109375" style="45" customWidth="1"/>
    <col min="8" max="8" width="1.7109375" style="45" customWidth="1"/>
    <col min="9" max="9" width="13.7109375" style="45" customWidth="1"/>
    <col min="10" max="10" width="1.7109375" style="45" customWidth="1"/>
    <col min="11" max="11" width="9.7109375" style="45" customWidth="1"/>
    <col min="12" max="12" width="3.7109375" style="45" customWidth="1"/>
    <col min="13" max="13" width="13.7109375" style="45" customWidth="1"/>
    <col min="14" max="14" width="1.7109375" style="45" customWidth="1"/>
    <col min="15" max="15" width="14" style="45" customWidth="1"/>
    <col min="16" max="16" width="1.7109375" style="45" customWidth="1"/>
    <col min="17" max="17" width="9.7109375" style="45" customWidth="1"/>
    <col min="18" max="18" width="2.7109375" style="45" customWidth="1"/>
    <col min="19" max="19" width="10.7109375" customWidth="1"/>
    <col min="24" max="24" width="9.28515625" bestFit="1" customWidth="1"/>
  </cols>
  <sheetData>
    <row r="1" spans="1:21" x14ac:dyDescent="0.2">
      <c r="A1" s="126" t="s">
        <v>163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21" x14ac:dyDescent="0.2">
      <c r="A2" s="126" t="s">
        <v>93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21" x14ac:dyDescent="0.2">
      <c r="A3" s="126" t="s">
        <v>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1" x14ac:dyDescent="0.2">
      <c r="A4" s="126" t="s">
        <v>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</row>
    <row r="5" spans="1:21" x14ac:dyDescent="0.2">
      <c r="A5" s="1"/>
      <c r="C5" s="49"/>
      <c r="D5"/>
      <c r="F5"/>
      <c r="G5"/>
      <c r="H5"/>
      <c r="L5"/>
      <c r="M5"/>
      <c r="N5"/>
      <c r="P5"/>
      <c r="Q5"/>
      <c r="R5"/>
    </row>
    <row r="6" spans="1:21" x14ac:dyDescent="0.2">
      <c r="C6" s="4"/>
      <c r="E6" s="4"/>
      <c r="F6" s="4"/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</row>
    <row r="7" spans="1:21" x14ac:dyDescent="0.2">
      <c r="C7" s="127" t="s">
        <v>25</v>
      </c>
      <c r="D7" s="127"/>
      <c r="E7" s="127"/>
      <c r="F7" s="127"/>
      <c r="G7" s="127"/>
      <c r="H7" s="127"/>
      <c r="I7" s="127"/>
      <c r="J7" s="127"/>
      <c r="K7" s="127"/>
      <c r="L7" s="1"/>
      <c r="M7" s="127" t="s">
        <v>121</v>
      </c>
      <c r="N7" s="127"/>
      <c r="O7" s="127"/>
      <c r="P7" s="127"/>
      <c r="Q7" s="127"/>
    </row>
    <row r="8" spans="1:21" ht="9.9499999999999993" customHeight="1" x14ac:dyDescent="0.2">
      <c r="L8"/>
      <c r="M8"/>
      <c r="O8"/>
      <c r="P8"/>
      <c r="Q8"/>
    </row>
    <row r="9" spans="1:21" x14ac:dyDescent="0.2">
      <c r="C9" s="45" t="s">
        <v>122</v>
      </c>
      <c r="E9" s="45" t="s">
        <v>42</v>
      </c>
      <c r="G9" s="45" t="s">
        <v>94</v>
      </c>
      <c r="I9" s="98" t="s">
        <v>122</v>
      </c>
      <c r="K9" s="45" t="s">
        <v>94</v>
      </c>
      <c r="L9"/>
      <c r="M9" s="45" t="s">
        <v>122</v>
      </c>
      <c r="O9" s="98" t="s">
        <v>122</v>
      </c>
      <c r="Q9" s="45" t="s">
        <v>94</v>
      </c>
    </row>
    <row r="10" spans="1:21" x14ac:dyDescent="0.2">
      <c r="C10" s="21">
        <v>2022</v>
      </c>
      <c r="E10" s="21">
        <v>2022</v>
      </c>
      <c r="G10" s="21" t="s">
        <v>95</v>
      </c>
      <c r="I10" s="99">
        <v>2021</v>
      </c>
      <c r="K10" s="21" t="s">
        <v>95</v>
      </c>
      <c r="L10"/>
      <c r="M10" s="21">
        <v>2022</v>
      </c>
      <c r="O10" s="99">
        <v>2021</v>
      </c>
      <c r="Q10" s="21" t="s">
        <v>95</v>
      </c>
    </row>
    <row r="11" spans="1:21" ht="5.0999999999999996" customHeight="1" x14ac:dyDescent="0.2">
      <c r="C11" s="4"/>
      <c r="I11" s="98"/>
      <c r="L11"/>
      <c r="O11" s="98"/>
    </row>
    <row r="12" spans="1:21" x14ac:dyDescent="0.2">
      <c r="A12" s="6" t="s">
        <v>79</v>
      </c>
      <c r="C12" s="68">
        <v>74312</v>
      </c>
      <c r="D12" s="50"/>
      <c r="E12" s="108">
        <v>57959</v>
      </c>
      <c r="F12" s="51"/>
      <c r="G12" s="38">
        <f>(C12-E12)/E12</f>
        <v>0.28214772511603031</v>
      </c>
      <c r="H12" s="50"/>
      <c r="I12" s="68">
        <v>48348</v>
      </c>
      <c r="J12" s="51"/>
      <c r="K12" s="39">
        <f>(C12-I12)/I12</f>
        <v>0.53702324811781255</v>
      </c>
      <c r="L12"/>
      <c r="M12" s="68">
        <v>132270</v>
      </c>
      <c r="N12" s="50"/>
      <c r="O12" s="68">
        <v>99543</v>
      </c>
      <c r="P12" s="51"/>
      <c r="Q12" s="38">
        <f>(M12-O12)/O12</f>
        <v>0.32877249028058225</v>
      </c>
      <c r="R12" s="50"/>
      <c r="T12" s="3"/>
      <c r="U12" s="3"/>
    </row>
    <row r="13" spans="1:21" ht="15.75" customHeight="1" x14ac:dyDescent="0.2">
      <c r="A13" t="s">
        <v>96</v>
      </c>
      <c r="C13" s="69"/>
      <c r="D13" s="50"/>
      <c r="E13" s="109"/>
      <c r="F13" s="50"/>
      <c r="G13" s="52"/>
      <c r="H13" s="50"/>
      <c r="I13" s="69"/>
      <c r="J13" s="50"/>
      <c r="K13" s="53"/>
      <c r="L13"/>
      <c r="M13" s="69"/>
      <c r="N13" s="50"/>
      <c r="O13" s="69"/>
      <c r="P13" s="50"/>
      <c r="Q13" s="52"/>
      <c r="R13" s="50"/>
      <c r="T13" s="3"/>
      <c r="U13" s="3"/>
    </row>
    <row r="14" spans="1:21" x14ac:dyDescent="0.2">
      <c r="A14" s="6" t="s">
        <v>123</v>
      </c>
      <c r="C14" s="69">
        <v>46088</v>
      </c>
      <c r="D14" s="50"/>
      <c r="E14" s="109">
        <v>35070</v>
      </c>
      <c r="F14" s="50"/>
      <c r="G14" s="38">
        <f>(C14-E14)/E14</f>
        <v>0.31417165668662672</v>
      </c>
      <c r="H14" s="50"/>
      <c r="I14" s="69">
        <v>32976</v>
      </c>
      <c r="J14" s="50"/>
      <c r="K14" s="39">
        <f t="shared" ref="K14:K17" si="0">(C14-I14)/I14</f>
        <v>0.39762251334303739</v>
      </c>
      <c r="L14"/>
      <c r="M14" s="69">
        <v>81157</v>
      </c>
      <c r="N14" s="50"/>
      <c r="O14" s="69">
        <v>66021</v>
      </c>
      <c r="P14" s="50"/>
      <c r="Q14" s="38">
        <f>(M14-O14)/O14</f>
        <v>0.2292603868466094</v>
      </c>
      <c r="R14" s="50"/>
      <c r="T14" s="3"/>
      <c r="U14" s="3"/>
    </row>
    <row r="15" spans="1:21" x14ac:dyDescent="0.2">
      <c r="A15" t="s">
        <v>97</v>
      </c>
      <c r="C15" s="70">
        <v>5903</v>
      </c>
      <c r="D15" s="50"/>
      <c r="E15" s="110">
        <v>5089</v>
      </c>
      <c r="F15" s="50"/>
      <c r="G15" s="38">
        <f>(C15-E15)/E15</f>
        <v>0.15995283945765376</v>
      </c>
      <c r="H15" s="50"/>
      <c r="I15" s="70">
        <v>5929</v>
      </c>
      <c r="J15" s="50"/>
      <c r="K15" s="39">
        <f t="shared" si="0"/>
        <v>-4.3852251644459434E-3</v>
      </c>
      <c r="L15"/>
      <c r="M15" s="70">
        <v>10992</v>
      </c>
      <c r="N15" s="50"/>
      <c r="O15" s="70">
        <v>11608</v>
      </c>
      <c r="P15" s="50"/>
      <c r="Q15" s="38">
        <f>(M15-O15)/O15</f>
        <v>-5.3066850447966919E-2</v>
      </c>
      <c r="R15" s="50"/>
      <c r="T15" s="3"/>
      <c r="U15" s="3"/>
    </row>
    <row r="16" spans="1:21" x14ac:dyDescent="0.2">
      <c r="A16" s="6" t="s">
        <v>98</v>
      </c>
      <c r="C16" s="71">
        <f>C14+C15</f>
        <v>51991</v>
      </c>
      <c r="D16" s="50"/>
      <c r="E16" s="111">
        <f>E14+E15</f>
        <v>40159</v>
      </c>
      <c r="F16" s="50"/>
      <c r="G16" s="38">
        <f>(C16-E16)/E16</f>
        <v>0.2946288503199781</v>
      </c>
      <c r="H16" s="50"/>
      <c r="I16" s="71">
        <f>I14+I15</f>
        <v>38905</v>
      </c>
      <c r="J16" s="50"/>
      <c r="K16" s="39">
        <f t="shared" si="0"/>
        <v>0.33635779462793985</v>
      </c>
      <c r="L16"/>
      <c r="M16" s="71">
        <f>M14+M15</f>
        <v>92149</v>
      </c>
      <c r="N16" s="50"/>
      <c r="O16" s="71">
        <f>O14+O15</f>
        <v>77629</v>
      </c>
      <c r="P16" s="50"/>
      <c r="Q16" s="38">
        <f>(M16-O16)/O16</f>
        <v>0.18704350178412707</v>
      </c>
      <c r="R16" s="50"/>
      <c r="T16" s="3"/>
      <c r="U16" s="3"/>
    </row>
    <row r="17" spans="1:21" ht="15.75" customHeight="1" x14ac:dyDescent="0.2">
      <c r="A17" s="6" t="s">
        <v>99</v>
      </c>
      <c r="C17" s="69">
        <f>C12-C16</f>
        <v>22321</v>
      </c>
      <c r="D17" s="50"/>
      <c r="E17" s="109">
        <f>E12-E16</f>
        <v>17800</v>
      </c>
      <c r="F17" s="50"/>
      <c r="G17" s="38">
        <f>(C17-E17)/E17</f>
        <v>0.2539887640449438</v>
      </c>
      <c r="H17" s="50"/>
      <c r="I17" s="69">
        <f>I12-I16</f>
        <v>9443</v>
      </c>
      <c r="J17" s="50"/>
      <c r="K17" s="39">
        <f t="shared" si="0"/>
        <v>1.3637615164672243</v>
      </c>
      <c r="L17"/>
      <c r="M17" s="69">
        <f>M12-M16</f>
        <v>40121</v>
      </c>
      <c r="N17" s="50"/>
      <c r="O17" s="69">
        <f>O12-O16</f>
        <v>21914</v>
      </c>
      <c r="P17" s="50"/>
      <c r="Q17" s="38">
        <f>(M17-O17)/O17</f>
        <v>0.83083873322989865</v>
      </c>
      <c r="R17" s="50"/>
      <c r="T17" s="3"/>
      <c r="U17" s="3"/>
    </row>
    <row r="18" spans="1:21" ht="15.75" customHeight="1" x14ac:dyDescent="0.2">
      <c r="A18" s="6" t="s">
        <v>100</v>
      </c>
      <c r="C18" s="40">
        <f>C17/C12</f>
        <v>0.30036871568521906</v>
      </c>
      <c r="D18" s="50"/>
      <c r="E18" s="40">
        <f>E17/E12</f>
        <v>0.30711364930381824</v>
      </c>
      <c r="F18" s="50"/>
      <c r="G18" s="38"/>
      <c r="H18" s="50"/>
      <c r="I18" s="40">
        <f>I17/I12</f>
        <v>0.19531314635558866</v>
      </c>
      <c r="J18" s="50"/>
      <c r="K18" s="39"/>
      <c r="L18"/>
      <c r="M18" s="40">
        <f>M17/M12</f>
        <v>0.30332652906932789</v>
      </c>
      <c r="N18" s="50"/>
      <c r="O18" s="40">
        <f>O17/O12</f>
        <v>0.22014606752860572</v>
      </c>
      <c r="P18" s="50"/>
      <c r="Q18" s="38"/>
      <c r="R18" s="50"/>
      <c r="T18" s="3"/>
      <c r="U18" s="3"/>
    </row>
    <row r="19" spans="1:21" ht="15.75" customHeight="1" x14ac:dyDescent="0.2">
      <c r="A19" s="6" t="s">
        <v>101</v>
      </c>
      <c r="C19" s="69"/>
      <c r="D19" s="50"/>
      <c r="E19" s="109"/>
      <c r="F19" s="50"/>
      <c r="G19" s="53"/>
      <c r="H19" s="50"/>
      <c r="I19" s="69"/>
      <c r="J19" s="50"/>
      <c r="K19" s="53"/>
      <c r="L19"/>
      <c r="M19" s="69"/>
      <c r="N19" s="50"/>
      <c r="O19" s="69"/>
      <c r="P19" s="50"/>
      <c r="Q19" s="53"/>
      <c r="R19" s="50"/>
      <c r="T19" s="3"/>
      <c r="U19" s="3"/>
    </row>
    <row r="20" spans="1:21" x14ac:dyDescent="0.2">
      <c r="A20" s="6" t="s">
        <v>102</v>
      </c>
      <c r="C20" s="69">
        <v>26927</v>
      </c>
      <c r="D20" s="50"/>
      <c r="E20" s="109">
        <v>15833</v>
      </c>
      <c r="F20" s="50"/>
      <c r="G20" s="38">
        <f t="shared" ref="G20:G22" si="1">(C20-E20)/E20</f>
        <v>0.70068843554601146</v>
      </c>
      <c r="H20" s="50"/>
      <c r="I20" s="69">
        <v>7515</v>
      </c>
      <c r="J20" s="50"/>
      <c r="K20" s="39">
        <f t="shared" ref="K20:K25" si="2">(C20-I20)/I20</f>
        <v>2.5831004657351961</v>
      </c>
      <c r="L20"/>
      <c r="M20" s="69">
        <v>42760</v>
      </c>
      <c r="N20" s="50"/>
      <c r="O20" s="69">
        <v>20412</v>
      </c>
      <c r="P20" s="50"/>
      <c r="Q20" s="38">
        <f t="shared" ref="Q20:Q24" si="3">(M20-O20)/O20</f>
        <v>1.0948461689202429</v>
      </c>
      <c r="R20" s="50"/>
      <c r="T20" s="3"/>
      <c r="U20" s="3"/>
    </row>
    <row r="21" spans="1:21" x14ac:dyDescent="0.2">
      <c r="A21" s="6" t="s">
        <v>124</v>
      </c>
      <c r="C21" s="69">
        <v>10946</v>
      </c>
      <c r="D21" s="50"/>
      <c r="E21" s="109">
        <v>7627</v>
      </c>
      <c r="F21" s="50"/>
      <c r="G21" s="38">
        <f t="shared" si="1"/>
        <v>0.43516454700406448</v>
      </c>
      <c r="H21" s="50"/>
      <c r="I21" s="69">
        <v>5784</v>
      </c>
      <c r="J21" s="50"/>
      <c r="K21" s="39">
        <f t="shared" si="2"/>
        <v>0.89246196403872757</v>
      </c>
      <c r="L21"/>
      <c r="M21" s="69">
        <v>18573</v>
      </c>
      <c r="N21" s="50"/>
      <c r="O21" s="69">
        <v>15631</v>
      </c>
      <c r="P21" s="50"/>
      <c r="Q21" s="38">
        <f t="shared" si="3"/>
        <v>0.18821572516153798</v>
      </c>
      <c r="R21" s="50"/>
      <c r="T21" s="3"/>
      <c r="U21" s="3"/>
    </row>
    <row r="22" spans="1:21" x14ac:dyDescent="0.2">
      <c r="A22" s="6" t="s">
        <v>125</v>
      </c>
      <c r="C22" s="69">
        <v>12161</v>
      </c>
      <c r="D22" s="50"/>
      <c r="E22" s="109">
        <v>9577</v>
      </c>
      <c r="F22" s="50"/>
      <c r="G22" s="38">
        <f t="shared" si="1"/>
        <v>0.26981309387073193</v>
      </c>
      <c r="H22" s="50"/>
      <c r="I22" s="69">
        <v>5187</v>
      </c>
      <c r="J22" s="50"/>
      <c r="K22" s="39">
        <f>(C22-I22)/I22</f>
        <v>1.3445151339888182</v>
      </c>
      <c r="L22"/>
      <c r="M22" s="69">
        <v>21738</v>
      </c>
      <c r="N22" s="50"/>
      <c r="O22" s="69">
        <v>11315</v>
      </c>
      <c r="P22" s="50"/>
      <c r="Q22" s="38">
        <f t="shared" si="3"/>
        <v>0.92116659301811754</v>
      </c>
      <c r="R22" s="50"/>
      <c r="T22" s="3"/>
      <c r="U22" s="3"/>
    </row>
    <row r="23" spans="1:21" x14ac:dyDescent="0.2">
      <c r="A23" t="s">
        <v>103</v>
      </c>
      <c r="C23" s="69">
        <v>1508</v>
      </c>
      <c r="D23" s="50"/>
      <c r="E23" s="109">
        <v>1032</v>
      </c>
      <c r="F23" s="50"/>
      <c r="G23" s="38">
        <f>(C23-E23)/E23</f>
        <v>0.46124031007751937</v>
      </c>
      <c r="H23" s="50"/>
      <c r="I23" s="69">
        <v>549</v>
      </c>
      <c r="J23" s="50"/>
      <c r="K23" s="39">
        <f>(C23-I23)/I23</f>
        <v>1.7468123861566485</v>
      </c>
      <c r="L23"/>
      <c r="M23" s="69">
        <v>2540</v>
      </c>
      <c r="N23" s="50"/>
      <c r="O23" s="69">
        <v>1089</v>
      </c>
      <c r="P23" s="50"/>
      <c r="Q23" s="38">
        <f t="shared" si="3"/>
        <v>1.3324150596877871</v>
      </c>
      <c r="R23" s="50"/>
      <c r="T23" s="3"/>
      <c r="U23" s="3"/>
    </row>
    <row r="24" spans="1:21" x14ac:dyDescent="0.2">
      <c r="A24" t="s">
        <v>139</v>
      </c>
      <c r="C24" s="69">
        <v>4368</v>
      </c>
      <c r="D24" s="50"/>
      <c r="E24" s="109">
        <v>698</v>
      </c>
      <c r="F24" s="50"/>
      <c r="G24" s="38">
        <f>(C24-E24)/E24</f>
        <v>5.2578796561604584</v>
      </c>
      <c r="H24" s="50"/>
      <c r="I24" s="69">
        <v>2155</v>
      </c>
      <c r="J24" s="50"/>
      <c r="K24" s="39">
        <f>(C24-I24)/I24</f>
        <v>1.0269141531322505</v>
      </c>
      <c r="L24"/>
      <c r="M24" s="69">
        <v>5066</v>
      </c>
      <c r="N24" s="50"/>
      <c r="O24" s="69">
        <v>9028</v>
      </c>
      <c r="P24" s="50"/>
      <c r="Q24" s="38">
        <f t="shared" si="3"/>
        <v>-0.43885688967656183</v>
      </c>
      <c r="R24" s="50"/>
      <c r="T24" s="3"/>
      <c r="U24" s="3"/>
    </row>
    <row r="25" spans="1:21" ht="12.75" customHeight="1" x14ac:dyDescent="0.2">
      <c r="A25" s="6" t="s">
        <v>126</v>
      </c>
      <c r="C25" s="71">
        <f>SUM(C20:C24)</f>
        <v>55910</v>
      </c>
      <c r="D25" s="50"/>
      <c r="E25" s="111">
        <f>SUM(E20:E24)</f>
        <v>34767</v>
      </c>
      <c r="F25" s="50"/>
      <c r="G25" s="38">
        <f>(C25-E25)/E25</f>
        <v>0.60813415019990225</v>
      </c>
      <c r="H25" s="50"/>
      <c r="I25" s="71">
        <f>SUM(I20:I24)</f>
        <v>21190</v>
      </c>
      <c r="J25" s="50"/>
      <c r="K25" s="39">
        <f t="shared" si="2"/>
        <v>1.6385087305332704</v>
      </c>
      <c r="L25"/>
      <c r="M25" s="71">
        <f>SUM(M20:M24)</f>
        <v>90677</v>
      </c>
      <c r="N25" s="50"/>
      <c r="O25" s="71">
        <f>SUM(O20:O24)</f>
        <v>57475</v>
      </c>
      <c r="P25" s="50"/>
      <c r="Q25" s="38">
        <f>(M25-O25)/O25</f>
        <v>0.57767725097868639</v>
      </c>
      <c r="R25" s="50"/>
      <c r="T25" s="3"/>
      <c r="U25" s="50"/>
    </row>
    <row r="26" spans="1:21" ht="5.0999999999999996" customHeight="1" x14ac:dyDescent="0.2">
      <c r="C26" s="69"/>
      <c r="D26" s="50"/>
      <c r="E26" s="109"/>
      <c r="F26" s="50"/>
      <c r="G26" s="53"/>
      <c r="H26" s="50"/>
      <c r="I26" s="69"/>
      <c r="J26" s="50"/>
      <c r="K26" s="53"/>
      <c r="L26"/>
      <c r="M26" s="69"/>
      <c r="N26" s="50"/>
      <c r="O26" s="69"/>
      <c r="P26" s="50"/>
      <c r="Q26" s="53"/>
      <c r="R26" s="50"/>
      <c r="T26" s="3"/>
    </row>
    <row r="27" spans="1:21" ht="15" customHeight="1" x14ac:dyDescent="0.2">
      <c r="A27" s="6" t="s">
        <v>115</v>
      </c>
      <c r="C27" s="69">
        <f>C17-C25</f>
        <v>-33589</v>
      </c>
      <c r="D27" s="50"/>
      <c r="E27" s="109">
        <f>E17-E25</f>
        <v>-16967</v>
      </c>
      <c r="F27" s="50"/>
      <c r="G27" s="38">
        <f>(C27-E27)/E27</f>
        <v>0.97966641126893383</v>
      </c>
      <c r="H27" s="50"/>
      <c r="I27" s="69">
        <f>I17-I25</f>
        <v>-11747</v>
      </c>
      <c r="J27" s="50"/>
      <c r="K27" s="39">
        <f>(C27-I27)/I27</f>
        <v>1.8593683493657955</v>
      </c>
      <c r="L27"/>
      <c r="M27" s="69">
        <f>M17-M25</f>
        <v>-50556</v>
      </c>
      <c r="N27" s="50"/>
      <c r="O27" s="69">
        <f>O17-O25</f>
        <v>-35561</v>
      </c>
      <c r="P27" s="50"/>
      <c r="Q27" s="38">
        <f>(M27-O27)/O27</f>
        <v>0.4216698068108321</v>
      </c>
      <c r="R27" s="50"/>
      <c r="T27" s="3"/>
      <c r="U27" s="50"/>
    </row>
    <row r="28" spans="1:21" ht="5.0999999999999996" customHeight="1" x14ac:dyDescent="0.2">
      <c r="C28" s="69"/>
      <c r="D28" s="50"/>
      <c r="E28" s="109"/>
      <c r="F28" s="50"/>
      <c r="G28" s="53"/>
      <c r="H28" s="50"/>
      <c r="I28" s="69"/>
      <c r="J28" s="50"/>
      <c r="K28" s="53"/>
      <c r="L28"/>
      <c r="M28" s="69"/>
      <c r="N28" s="50"/>
      <c r="O28" s="69"/>
      <c r="P28" s="50"/>
      <c r="Q28" s="53"/>
      <c r="R28" s="50"/>
      <c r="T28" s="3"/>
    </row>
    <row r="29" spans="1:21" ht="15" customHeight="1" x14ac:dyDescent="0.2">
      <c r="A29" s="6" t="s">
        <v>104</v>
      </c>
      <c r="C29" s="69"/>
      <c r="D29" s="50"/>
      <c r="E29" s="109"/>
      <c r="F29" s="50"/>
      <c r="G29" s="53"/>
      <c r="H29" s="50"/>
      <c r="I29" s="69"/>
      <c r="J29" s="50"/>
      <c r="K29" s="53"/>
      <c r="L29"/>
      <c r="M29" s="69"/>
      <c r="N29" s="50"/>
      <c r="O29" s="69"/>
      <c r="P29" s="50"/>
      <c r="Q29" s="53"/>
      <c r="R29" s="50"/>
      <c r="T29" s="3"/>
    </row>
    <row r="30" spans="1:21" x14ac:dyDescent="0.2">
      <c r="A30" t="s">
        <v>105</v>
      </c>
      <c r="C30" s="69">
        <v>-1315</v>
      </c>
      <c r="D30" s="50"/>
      <c r="E30" s="109">
        <v>-1313</v>
      </c>
      <c r="F30" s="50"/>
      <c r="G30" s="38">
        <f t="shared" ref="G30:G33" si="4">(C30-E30)/E30</f>
        <v>1.5232292460015233E-3</v>
      </c>
      <c r="H30" s="50"/>
      <c r="I30" s="69">
        <v>-1305</v>
      </c>
      <c r="J30" s="50"/>
      <c r="K30" s="39">
        <f t="shared" ref="K30:K33" si="5">(C30-I30)/I30</f>
        <v>7.6628352490421452E-3</v>
      </c>
      <c r="L30"/>
      <c r="M30" s="69">
        <v>-2628</v>
      </c>
      <c r="N30" s="50"/>
      <c r="O30" s="69">
        <v>-2591</v>
      </c>
      <c r="P30" s="50"/>
      <c r="Q30" s="38">
        <f t="shared" ref="Q30:Q33" si="6">(M30-O30)/O30</f>
        <v>1.4280200694712466E-2</v>
      </c>
      <c r="R30" s="50"/>
      <c r="T30" s="3"/>
      <c r="U30" s="3"/>
    </row>
    <row r="31" spans="1:21" x14ac:dyDescent="0.2">
      <c r="A31" t="s">
        <v>106</v>
      </c>
      <c r="C31" s="69">
        <v>33</v>
      </c>
      <c r="D31" s="50"/>
      <c r="E31" s="109">
        <v>27</v>
      </c>
      <c r="F31" s="50"/>
      <c r="G31" s="38">
        <f t="shared" si="4"/>
        <v>0.22222222222222221</v>
      </c>
      <c r="H31" s="50"/>
      <c r="I31" s="69">
        <v>42</v>
      </c>
      <c r="J31" s="50"/>
      <c r="K31" s="39">
        <f t="shared" si="5"/>
        <v>-0.21428571428571427</v>
      </c>
      <c r="L31"/>
      <c r="M31" s="69">
        <v>60</v>
      </c>
      <c r="N31" s="50"/>
      <c r="O31" s="69">
        <v>87</v>
      </c>
      <c r="P31" s="50"/>
      <c r="Q31" s="38">
        <f t="shared" si="6"/>
        <v>-0.31034482758620691</v>
      </c>
      <c r="R31" s="50"/>
      <c r="T31" s="3"/>
      <c r="U31" s="3"/>
    </row>
    <row r="32" spans="1:21" ht="12.75" customHeight="1" x14ac:dyDescent="0.2">
      <c r="A32" t="s">
        <v>107</v>
      </c>
      <c r="C32" s="70">
        <v>-1146</v>
      </c>
      <c r="D32" s="50"/>
      <c r="E32" s="110">
        <v>-713</v>
      </c>
      <c r="F32" s="50"/>
      <c r="G32" s="38">
        <f t="shared" si="4"/>
        <v>0.60729312762973353</v>
      </c>
      <c r="H32" s="50"/>
      <c r="I32" s="70">
        <v>-440</v>
      </c>
      <c r="J32" s="50"/>
      <c r="K32" s="39">
        <f t="shared" si="5"/>
        <v>1.6045454545454545</v>
      </c>
      <c r="L32"/>
      <c r="M32" s="70">
        <v>-1859</v>
      </c>
      <c r="N32" s="50"/>
      <c r="O32" s="70">
        <v>-655</v>
      </c>
      <c r="P32" s="50"/>
      <c r="Q32" s="38">
        <f t="shared" si="6"/>
        <v>1.8381679389312977</v>
      </c>
      <c r="R32" s="50"/>
      <c r="T32" s="3"/>
      <c r="U32" s="3"/>
    </row>
    <row r="33" spans="1:24" ht="15.75" customHeight="1" x14ac:dyDescent="0.2">
      <c r="A33" s="7" t="s">
        <v>137</v>
      </c>
      <c r="C33" s="71">
        <f>SUM(C30:C32)</f>
        <v>-2428</v>
      </c>
      <c r="D33" s="50"/>
      <c r="E33" s="111">
        <f>SUM(E30:E32)</f>
        <v>-1999</v>
      </c>
      <c r="F33" s="50"/>
      <c r="G33" s="38">
        <f t="shared" si="4"/>
        <v>0.21460730365182593</v>
      </c>
      <c r="H33" s="50"/>
      <c r="I33" s="71">
        <f>SUM(I30:I32)</f>
        <v>-1703</v>
      </c>
      <c r="J33" s="50"/>
      <c r="K33" s="39">
        <f t="shared" si="5"/>
        <v>0.42571931884908987</v>
      </c>
      <c r="L33"/>
      <c r="M33" s="71">
        <f>SUM(M30:M32)</f>
        <v>-4427</v>
      </c>
      <c r="N33" s="50"/>
      <c r="O33" s="71">
        <f>SUM(O30:O32)</f>
        <v>-3159</v>
      </c>
      <c r="P33" s="50"/>
      <c r="Q33" s="38">
        <f t="shared" si="6"/>
        <v>0.40139284583729029</v>
      </c>
      <c r="R33" s="50"/>
      <c r="T33" s="3"/>
    </row>
    <row r="34" spans="1:24" ht="4.5" customHeight="1" x14ac:dyDescent="0.2">
      <c r="C34" s="69"/>
      <c r="D34" s="50"/>
      <c r="E34" s="109"/>
      <c r="F34" s="50"/>
      <c r="G34" s="53"/>
      <c r="H34" s="50"/>
      <c r="I34" s="69"/>
      <c r="J34" s="50"/>
      <c r="K34" s="53"/>
      <c r="L34"/>
      <c r="M34" s="69"/>
      <c r="N34" s="50"/>
      <c r="O34" s="69"/>
      <c r="P34" s="50"/>
      <c r="Q34" s="53"/>
      <c r="R34" s="50"/>
      <c r="T34" s="3"/>
    </row>
    <row r="35" spans="1:24" ht="12.75" customHeight="1" x14ac:dyDescent="0.2">
      <c r="A35" s="6" t="s">
        <v>114</v>
      </c>
      <c r="C35" s="69">
        <f>C27+C33</f>
        <v>-36017</v>
      </c>
      <c r="D35" s="50"/>
      <c r="E35" s="109">
        <f>E27+E33</f>
        <v>-18966</v>
      </c>
      <c r="F35" s="50"/>
      <c r="G35" s="38">
        <f>(C35-E35)/E35</f>
        <v>0.89902984287672683</v>
      </c>
      <c r="H35" s="50"/>
      <c r="I35" s="69">
        <f>I27+I33</f>
        <v>-13450</v>
      </c>
      <c r="J35" s="50"/>
      <c r="K35" s="39">
        <f t="shared" ref="K35" si="7">(C35-I35)/I35</f>
        <v>1.6778438661710038</v>
      </c>
      <c r="L35"/>
      <c r="M35" s="69">
        <f>M27+M33</f>
        <v>-54983</v>
      </c>
      <c r="N35" s="50"/>
      <c r="O35" s="69">
        <f>O27+O33</f>
        <v>-38720</v>
      </c>
      <c r="P35" s="50"/>
      <c r="Q35" s="38">
        <f t="shared" ref="Q35" si="8">(M35-O35)/O35</f>
        <v>0.4200154958677686</v>
      </c>
      <c r="R35" s="50"/>
      <c r="T35" s="3"/>
      <c r="U35" s="50"/>
      <c r="X35" s="2"/>
    </row>
    <row r="36" spans="1:24" x14ac:dyDescent="0.2">
      <c r="A36" s="6" t="s">
        <v>155</v>
      </c>
      <c r="B36" s="5"/>
      <c r="C36" s="70">
        <v>-19589</v>
      </c>
      <c r="D36" s="69"/>
      <c r="E36" s="118">
        <v>206</v>
      </c>
      <c r="F36" s="69"/>
      <c r="G36" s="38" t="s">
        <v>156</v>
      </c>
      <c r="H36" s="69"/>
      <c r="I36" s="70">
        <v>248</v>
      </c>
      <c r="J36" s="69"/>
      <c r="K36" s="39" t="s">
        <v>156</v>
      </c>
      <c r="L36" s="5"/>
      <c r="M36" s="70">
        <v>-19383</v>
      </c>
      <c r="N36" s="69"/>
      <c r="O36" s="70">
        <v>507</v>
      </c>
      <c r="P36" s="69"/>
      <c r="Q36" s="38" t="s">
        <v>156</v>
      </c>
      <c r="R36" s="69"/>
      <c r="S36" s="5"/>
      <c r="T36" s="81"/>
      <c r="U36" s="3"/>
      <c r="X36" s="2"/>
    </row>
    <row r="37" spans="1:24" ht="5.0999999999999996" customHeight="1" x14ac:dyDescent="0.2">
      <c r="C37" s="69"/>
      <c r="D37" s="50"/>
      <c r="E37" s="109"/>
      <c r="F37" s="50"/>
      <c r="G37" s="53"/>
      <c r="H37" s="50"/>
      <c r="I37" s="69"/>
      <c r="J37" s="50"/>
      <c r="K37" s="53"/>
      <c r="L37"/>
      <c r="M37" s="69"/>
      <c r="N37" s="50"/>
      <c r="O37" s="69"/>
      <c r="P37" s="50"/>
      <c r="Q37" s="53"/>
      <c r="R37" s="50"/>
      <c r="T37" s="3"/>
    </row>
    <row r="38" spans="1:24" ht="12.75" customHeight="1" thickBot="1" x14ac:dyDescent="0.25">
      <c r="A38" s="6" t="s">
        <v>113</v>
      </c>
      <c r="C38" s="72">
        <f>C35-C36</f>
        <v>-16428</v>
      </c>
      <c r="D38" s="50"/>
      <c r="E38" s="112">
        <f>E35-E36</f>
        <v>-19172</v>
      </c>
      <c r="F38" s="50"/>
      <c r="G38" s="38">
        <f>(C38-E38)/E38</f>
        <v>-0.14312539119549342</v>
      </c>
      <c r="H38" s="50"/>
      <c r="I38" s="72">
        <f>I35-I36</f>
        <v>-13698</v>
      </c>
      <c r="J38" s="50"/>
      <c r="K38" s="39">
        <f>(C38-I38)/I38</f>
        <v>0.19929916776171705</v>
      </c>
      <c r="L38"/>
      <c r="M38" s="72">
        <f>M35-M36</f>
        <v>-35600</v>
      </c>
      <c r="N38" s="50"/>
      <c r="O38" s="72">
        <f>O35-O36</f>
        <v>-39227</v>
      </c>
      <c r="P38" s="50"/>
      <c r="Q38" s="38">
        <f>(M38-O38)/O38</f>
        <v>-9.2461824763555717E-2</v>
      </c>
      <c r="R38" s="50"/>
      <c r="T38" s="3"/>
    </row>
    <row r="39" spans="1:24" ht="13.5" customHeight="1" thickTop="1" x14ac:dyDescent="0.2">
      <c r="C39" s="69"/>
      <c r="D39" s="50"/>
      <c r="E39" s="109"/>
      <c r="F39" s="50"/>
      <c r="G39" s="53"/>
      <c r="H39" s="50"/>
      <c r="I39" s="69"/>
      <c r="J39" s="50"/>
      <c r="K39" s="53"/>
      <c r="L39"/>
      <c r="M39" s="69"/>
      <c r="N39" s="50"/>
      <c r="O39" s="69"/>
      <c r="P39" s="50"/>
      <c r="Q39" s="53"/>
      <c r="R39" s="50"/>
      <c r="T39" s="3"/>
    </row>
    <row r="40" spans="1:24" x14ac:dyDescent="0.2">
      <c r="A40" s="6" t="s">
        <v>116</v>
      </c>
      <c r="C40" s="69"/>
      <c r="D40" s="50"/>
      <c r="E40" s="109"/>
      <c r="F40" s="50"/>
      <c r="G40" s="50"/>
      <c r="H40" s="50"/>
      <c r="I40" s="69"/>
      <c r="J40" s="50"/>
      <c r="K40" s="50"/>
      <c r="L40"/>
      <c r="M40" s="69"/>
      <c r="N40" s="50"/>
      <c r="O40" s="69"/>
      <c r="P40" s="50"/>
      <c r="Q40" s="50"/>
      <c r="R40" s="50"/>
      <c r="T40" s="3"/>
    </row>
    <row r="41" spans="1:24" ht="13.5" thickBot="1" x14ac:dyDescent="0.25">
      <c r="A41" s="6" t="s">
        <v>127</v>
      </c>
      <c r="C41" s="73">
        <f>C38/C45</f>
        <v>-0.10823845667299178</v>
      </c>
      <c r="E41" s="113">
        <f>E38/E45</f>
        <v>-0.14146154300218405</v>
      </c>
      <c r="I41" s="73">
        <f>I38/I45</f>
        <v>-0.10867116223720746</v>
      </c>
      <c r="M41" s="73">
        <f>M38/M45</f>
        <v>-0.24782112327012504</v>
      </c>
      <c r="O41" s="73">
        <f>O38/O45</f>
        <v>-0.31338978988575539</v>
      </c>
      <c r="P41" s="54"/>
      <c r="Q41" s="54"/>
      <c r="R41" s="50"/>
      <c r="T41" s="3"/>
    </row>
    <row r="42" spans="1:24" ht="15" customHeight="1" thickTop="1" thickBot="1" x14ac:dyDescent="0.25">
      <c r="A42" s="6" t="s">
        <v>128</v>
      </c>
      <c r="C42" s="73">
        <f>C38/C46</f>
        <v>-0.10823845667299178</v>
      </c>
      <c r="D42"/>
      <c r="E42" s="113">
        <f>E38/E46</f>
        <v>-0.14146154300218405</v>
      </c>
      <c r="F42"/>
      <c r="G42"/>
      <c r="H42"/>
      <c r="I42" s="73">
        <f>I38/I46</f>
        <v>-0.10867116223720746</v>
      </c>
      <c r="J42"/>
      <c r="K42"/>
      <c r="L42"/>
      <c r="M42" s="73">
        <f>M38/M46</f>
        <v>-0.24782112327012504</v>
      </c>
      <c r="N42"/>
      <c r="O42" s="73">
        <f>O38/O46</f>
        <v>-0.31338978988575539</v>
      </c>
      <c r="P42"/>
      <c r="Q42"/>
      <c r="R42"/>
    </row>
    <row r="43" spans="1:24" ht="13.5" thickTop="1" x14ac:dyDescent="0.2">
      <c r="C43" s="5"/>
      <c r="D43"/>
      <c r="E43" s="100"/>
      <c r="F43"/>
      <c r="G43"/>
      <c r="H43"/>
      <c r="I43" s="5"/>
      <c r="J43"/>
      <c r="K43"/>
      <c r="L43"/>
      <c r="M43" s="5"/>
      <c r="N43"/>
      <c r="O43" s="5"/>
      <c r="P43"/>
      <c r="Q43"/>
      <c r="R43"/>
    </row>
    <row r="44" spans="1:24" ht="18" customHeight="1" x14ac:dyDescent="0.2">
      <c r="A44" t="s">
        <v>109</v>
      </c>
      <c r="C44" s="69"/>
      <c r="D44" s="50"/>
      <c r="E44" s="109"/>
      <c r="F44" s="50"/>
      <c r="G44" s="50"/>
      <c r="H44" s="50"/>
      <c r="I44" s="69"/>
      <c r="J44" s="50"/>
      <c r="K44" s="50"/>
      <c r="L44"/>
      <c r="M44" s="69"/>
      <c r="N44" s="50"/>
      <c r="O44" s="69"/>
      <c r="P44" s="50"/>
      <c r="Q44" s="50"/>
      <c r="R44" s="50"/>
    </row>
    <row r="45" spans="1:24" x14ac:dyDescent="0.2">
      <c r="A45" t="s">
        <v>110</v>
      </c>
      <c r="C45" s="69">
        <v>151776</v>
      </c>
      <c r="D45" s="50"/>
      <c r="E45" s="109">
        <v>135528</v>
      </c>
      <c r="F45" s="50"/>
      <c r="G45" s="50"/>
      <c r="H45" s="50"/>
      <c r="I45" s="69">
        <v>126050</v>
      </c>
      <c r="J45" s="50"/>
      <c r="K45" s="50"/>
      <c r="L45"/>
      <c r="M45" s="69">
        <v>143652</v>
      </c>
      <c r="N45" s="50"/>
      <c r="O45" s="69">
        <v>125170</v>
      </c>
      <c r="P45" s="50"/>
      <c r="Q45" s="50"/>
      <c r="R45" s="50"/>
    </row>
    <row r="46" spans="1:24" x14ac:dyDescent="0.2">
      <c r="A46" t="s">
        <v>108</v>
      </c>
      <c r="C46" s="69">
        <v>151776</v>
      </c>
      <c r="D46" s="50"/>
      <c r="E46" s="109">
        <v>135528</v>
      </c>
      <c r="F46" s="50"/>
      <c r="G46" s="50"/>
      <c r="H46" s="50"/>
      <c r="I46" s="69">
        <v>126050</v>
      </c>
      <c r="J46" s="50"/>
      <c r="K46" s="50"/>
      <c r="L46"/>
      <c r="M46" s="69">
        <v>143652</v>
      </c>
      <c r="N46" s="50"/>
      <c r="O46" s="69">
        <v>125170</v>
      </c>
      <c r="P46" s="50"/>
      <c r="Q46" s="50"/>
      <c r="R46" s="50"/>
    </row>
    <row r="47" spans="1:24" ht="15" customHeight="1" x14ac:dyDescent="0.2">
      <c r="C47" s="69"/>
      <c r="D47" s="50"/>
      <c r="E47" s="50"/>
      <c r="F47" s="50"/>
      <c r="G47" s="50"/>
      <c r="H47" s="50"/>
      <c r="I47" s="50"/>
      <c r="J47" s="50"/>
      <c r="K47" s="50"/>
      <c r="L47"/>
      <c r="M47" s="5"/>
      <c r="N47" s="50"/>
      <c r="O47"/>
      <c r="P47"/>
      <c r="Q47"/>
      <c r="R47" s="50"/>
    </row>
    <row r="48" spans="1:24" x14ac:dyDescent="0.2">
      <c r="A48" s="6" t="s">
        <v>111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/>
      <c r="P48"/>
      <c r="Q48"/>
      <c r="R48" s="50"/>
    </row>
    <row r="49" spans="3:18" ht="9" customHeight="1" x14ac:dyDescent="0.2"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/>
      <c r="P49"/>
      <c r="Q49"/>
      <c r="R49" s="50"/>
    </row>
    <row r="50" spans="3:18" ht="17.25" customHeight="1" x14ac:dyDescent="0.2">
      <c r="C50"/>
      <c r="D50" s="50"/>
      <c r="E50" s="50"/>
      <c r="F50" s="50"/>
      <c r="G50" s="50"/>
      <c r="H50" s="50"/>
      <c r="I50" s="55"/>
      <c r="J50" s="55"/>
      <c r="K50" s="55"/>
      <c r="L50" s="50"/>
      <c r="M50" s="50"/>
      <c r="N50" s="50"/>
      <c r="O50"/>
      <c r="P50"/>
      <c r="Q50"/>
      <c r="R50" s="50"/>
    </row>
    <row r="51" spans="3:18" x14ac:dyDescent="0.2">
      <c r="C51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/>
      <c r="P51"/>
      <c r="Q51"/>
      <c r="R51" s="50"/>
    </row>
    <row r="52" spans="3:18" x14ac:dyDescent="0.2">
      <c r="C52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</row>
    <row r="53" spans="3:18" x14ac:dyDescent="0.2"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</row>
    <row r="54" spans="3:18" x14ac:dyDescent="0.2">
      <c r="C54" s="56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</row>
    <row r="55" spans="3:18" x14ac:dyDescent="0.2"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</row>
    <row r="56" spans="3:18" x14ac:dyDescent="0.2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</row>
    <row r="57" spans="3:18" x14ac:dyDescent="0.2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</row>
    <row r="58" spans="3:18" x14ac:dyDescent="0.2"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</row>
    <row r="59" spans="3:18" x14ac:dyDescent="0.2"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</row>
    <row r="60" spans="3:18" x14ac:dyDescent="0.2"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</row>
    <row r="61" spans="3:18" x14ac:dyDescent="0.2">
      <c r="C61" s="50"/>
      <c r="D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</sheetData>
  <mergeCells count="6">
    <mergeCell ref="A1:Q1"/>
    <mergeCell ref="A2:Q2"/>
    <mergeCell ref="A3:Q3"/>
    <mergeCell ref="A4:Q4"/>
    <mergeCell ref="C7:K7"/>
    <mergeCell ref="M7:Q7"/>
  </mergeCells>
  <pageMargins left="0.75" right="0.25" top="0.25" bottom="0.25" header="0.5" footer="0.15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D9AE-586F-46A0-AE4A-FE0B9CAE4635}">
  <dimension ref="A1:Y341"/>
  <sheetViews>
    <sheetView showGridLines="0" zoomScaleNormal="100" workbookViewId="0">
      <selection activeCell="D40" sqref="D40"/>
    </sheetView>
  </sheetViews>
  <sheetFormatPr defaultColWidth="9.140625" defaultRowHeight="12.75" x14ac:dyDescent="0.2"/>
  <cols>
    <col min="1" max="1" width="66" style="10" customWidth="1"/>
    <col min="2" max="2" width="1.7109375" style="10" customWidth="1"/>
    <col min="3" max="3" width="11.7109375" style="10" customWidth="1"/>
    <col min="4" max="4" width="1.7109375" style="10" customWidth="1"/>
    <col min="5" max="5" width="11.7109375" style="10" customWidth="1"/>
    <col min="6" max="6" width="1.7109375" style="10" customWidth="1"/>
    <col min="7" max="7" width="11.7109375" style="10" customWidth="1"/>
    <col min="8" max="8" width="3.7109375" style="10" customWidth="1"/>
    <col min="9" max="9" width="11.7109375" style="10" customWidth="1"/>
    <col min="10" max="10" width="1.7109375" style="10" customWidth="1"/>
    <col min="11" max="11" width="11.7109375" style="10" customWidth="1"/>
    <col min="12" max="12" width="1.7109375" style="10" customWidth="1"/>
    <col min="13" max="13" width="13.7109375" style="10" customWidth="1"/>
    <col min="14" max="14" width="11.42578125" style="10" customWidth="1"/>
    <col min="15" max="16" width="9.140625" style="10"/>
    <col min="17" max="17" width="2.7109375" style="10" customWidth="1"/>
    <col min="18" max="18" width="9.140625" style="10"/>
    <col min="19" max="19" width="2.7109375" style="10" customWidth="1"/>
    <col min="20" max="20" width="9.140625" style="10"/>
    <col min="21" max="21" width="2.7109375" style="10" customWidth="1"/>
    <col min="22" max="22" width="9.140625" style="10"/>
    <col min="23" max="23" width="2.7109375" style="10" customWidth="1"/>
    <col min="24" max="16384" width="9.140625" style="10"/>
  </cols>
  <sheetData>
    <row r="1" spans="1:25" x14ac:dyDescent="0.2">
      <c r="A1" s="128" t="s">
        <v>163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1"/>
      <c r="M1" s="11"/>
      <c r="N1" s="48"/>
    </row>
    <row r="2" spans="1:25" x14ac:dyDescent="0.2">
      <c r="A2" s="128" t="s">
        <v>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1"/>
      <c r="M2" s="11"/>
      <c r="N2" s="48"/>
    </row>
    <row r="3" spans="1:25" x14ac:dyDescent="0.2">
      <c r="A3" s="128" t="s">
        <v>27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1"/>
      <c r="M3" s="11"/>
      <c r="N3" s="48"/>
    </row>
    <row r="4" spans="1:25" x14ac:dyDescent="0.2">
      <c r="A4" s="128" t="s">
        <v>12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1"/>
      <c r="M4" s="11"/>
      <c r="N4" s="48"/>
    </row>
    <row r="5" spans="1:25" x14ac:dyDescent="0.2">
      <c r="A5" s="11"/>
      <c r="C5"/>
      <c r="D5"/>
      <c r="E5" s="45"/>
      <c r="F5"/>
      <c r="G5" s="45"/>
      <c r="H5"/>
      <c r="I5"/>
      <c r="J5"/>
      <c r="K5" s="45"/>
      <c r="L5"/>
      <c r="M5"/>
      <c r="N5"/>
      <c r="O5"/>
    </row>
    <row r="6" spans="1:25" x14ac:dyDescent="0.2">
      <c r="C6" s="117"/>
      <c r="D6" s="57"/>
      <c r="E6" s="45"/>
      <c r="F6" s="58"/>
      <c r="G6" s="45"/>
      <c r="H6"/>
      <c r="I6" s="5"/>
      <c r="J6" s="48"/>
      <c r="K6"/>
      <c r="L6"/>
      <c r="M6"/>
      <c r="N6" s="48"/>
      <c r="O6"/>
      <c r="P6"/>
      <c r="Q6"/>
      <c r="R6"/>
      <c r="S6"/>
      <c r="T6"/>
      <c r="U6"/>
      <c r="V6"/>
      <c r="W6"/>
      <c r="X6"/>
      <c r="Y6"/>
    </row>
    <row r="7" spans="1:25" x14ac:dyDescent="0.2">
      <c r="C7" s="129" t="s">
        <v>25</v>
      </c>
      <c r="D7" s="129"/>
      <c r="E7" s="129"/>
      <c r="F7" s="129"/>
      <c r="G7" s="129"/>
      <c r="H7"/>
      <c r="I7" s="127" t="s">
        <v>121</v>
      </c>
      <c r="J7" s="127"/>
      <c r="K7" s="127"/>
      <c r="L7"/>
      <c r="M7"/>
      <c r="N7" s="48"/>
      <c r="O7"/>
      <c r="P7"/>
      <c r="Q7"/>
      <c r="R7"/>
      <c r="S7"/>
      <c r="T7"/>
      <c r="U7"/>
      <c r="V7"/>
      <c r="W7"/>
      <c r="X7"/>
      <c r="Y7"/>
    </row>
    <row r="8" spans="1:25" ht="9.9499999999999993" customHeight="1" x14ac:dyDescent="0.2">
      <c r="C8" s="48"/>
      <c r="D8" s="48"/>
      <c r="E8" s="48"/>
      <c r="F8" s="48"/>
      <c r="G8" s="48"/>
      <c r="H8"/>
      <c r="I8"/>
      <c r="J8" s="48"/>
      <c r="K8"/>
      <c r="L8"/>
      <c r="M8"/>
      <c r="N8" s="48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45" t="s">
        <v>122</v>
      </c>
      <c r="D9" s="48"/>
      <c r="E9" s="45" t="s">
        <v>42</v>
      </c>
      <c r="F9" s="48"/>
      <c r="G9" s="98" t="s">
        <v>122</v>
      </c>
      <c r="H9"/>
      <c r="I9" s="45" t="s">
        <v>122</v>
      </c>
      <c r="J9" s="48"/>
      <c r="K9" s="98" t="s">
        <v>122</v>
      </c>
      <c r="L9"/>
      <c r="M9"/>
      <c r="N9" s="48"/>
      <c r="O9"/>
      <c r="P9"/>
      <c r="Q9"/>
      <c r="R9"/>
      <c r="S9"/>
      <c r="T9"/>
      <c r="U9"/>
      <c r="V9"/>
      <c r="W9"/>
      <c r="X9"/>
      <c r="Y9"/>
    </row>
    <row r="10" spans="1:25" x14ac:dyDescent="0.2">
      <c r="C10" s="21">
        <v>2022</v>
      </c>
      <c r="D10" s="48"/>
      <c r="E10" s="21">
        <v>2022</v>
      </c>
      <c r="F10" s="48"/>
      <c r="G10" s="99">
        <v>2021</v>
      </c>
      <c r="H10"/>
      <c r="I10" s="21">
        <v>2022</v>
      </c>
      <c r="J10" s="48"/>
      <c r="K10" s="99">
        <v>2021</v>
      </c>
      <c r="L10"/>
      <c r="M10"/>
      <c r="N10" s="48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H11"/>
      <c r="I11"/>
      <c r="K11"/>
      <c r="L11"/>
      <c r="M11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11" t="s">
        <v>34</v>
      </c>
      <c r="H12"/>
      <c r="I12" s="5"/>
      <c r="K12"/>
      <c r="L12"/>
      <c r="M12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H13"/>
      <c r="I13" s="5"/>
      <c r="K13"/>
      <c r="L13"/>
      <c r="M13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10" t="s">
        <v>69</v>
      </c>
      <c r="C14" s="74">
        <v>326</v>
      </c>
      <c r="D14" s="75"/>
      <c r="E14" s="13">
        <v>408</v>
      </c>
      <c r="F14" s="75"/>
      <c r="G14" s="74">
        <v>458</v>
      </c>
      <c r="H14" s="5"/>
      <c r="I14" s="74">
        <v>734</v>
      </c>
      <c r="J14" s="12"/>
      <c r="K14" s="74">
        <v>704</v>
      </c>
      <c r="L14"/>
      <c r="M14"/>
      <c r="N14" s="13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10" t="s">
        <v>0</v>
      </c>
      <c r="C15" s="75">
        <v>2166</v>
      </c>
      <c r="D15" s="75"/>
      <c r="E15" s="12">
        <v>2103</v>
      </c>
      <c r="F15" s="75"/>
      <c r="G15" s="75">
        <v>1874</v>
      </c>
      <c r="H15" s="5"/>
      <c r="I15" s="75">
        <v>4269</v>
      </c>
      <c r="J15" s="12"/>
      <c r="K15" s="75">
        <v>7902</v>
      </c>
      <c r="L15"/>
      <c r="M15"/>
      <c r="N15" s="13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10" t="s">
        <v>28</v>
      </c>
      <c r="C16" s="75">
        <v>1376</v>
      </c>
      <c r="D16" s="75"/>
      <c r="E16" s="12">
        <v>1181</v>
      </c>
      <c r="F16" s="75"/>
      <c r="G16" s="75">
        <v>395</v>
      </c>
      <c r="H16" s="5"/>
      <c r="I16" s="75">
        <v>2557</v>
      </c>
      <c r="J16" s="12"/>
      <c r="K16" s="75">
        <v>958</v>
      </c>
      <c r="L16"/>
      <c r="M16"/>
      <c r="N16" s="13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10" t="s">
        <v>29</v>
      </c>
      <c r="C17" s="76">
        <v>3423</v>
      </c>
      <c r="D17" s="76"/>
      <c r="E17" s="12">
        <v>3320</v>
      </c>
      <c r="F17" s="76"/>
      <c r="G17" s="76">
        <v>614</v>
      </c>
      <c r="H17" s="77"/>
      <c r="I17" s="76">
        <v>6743</v>
      </c>
      <c r="J17" s="61"/>
      <c r="K17" s="76">
        <v>985</v>
      </c>
      <c r="L17"/>
      <c r="M17"/>
      <c r="N17" s="13"/>
      <c r="O17"/>
      <c r="P17"/>
      <c r="Q17"/>
      <c r="R17"/>
      <c r="S17"/>
      <c r="T17"/>
      <c r="U17"/>
      <c r="V17"/>
      <c r="W17"/>
      <c r="X17"/>
      <c r="Y17"/>
    </row>
    <row r="18" spans="1:25" x14ac:dyDescent="0.2">
      <c r="A18" s="10" t="s">
        <v>117</v>
      </c>
      <c r="C18" s="78">
        <v>0</v>
      </c>
      <c r="D18" s="75"/>
      <c r="E18" s="59">
        <v>0</v>
      </c>
      <c r="F18" s="75"/>
      <c r="G18" s="78">
        <v>917</v>
      </c>
      <c r="H18" s="5"/>
      <c r="I18" s="78">
        <v>0</v>
      </c>
      <c r="J18" s="12"/>
      <c r="K18" s="78">
        <v>2271</v>
      </c>
      <c r="L18"/>
      <c r="M18"/>
      <c r="N18" s="13"/>
      <c r="O18"/>
      <c r="P18"/>
      <c r="Q18"/>
      <c r="R18"/>
      <c r="S18"/>
      <c r="T18"/>
      <c r="U18"/>
      <c r="V18"/>
      <c r="W18"/>
      <c r="X18"/>
      <c r="Y18"/>
    </row>
    <row r="19" spans="1:25" ht="5.0999999999999996" customHeight="1" x14ac:dyDescent="0.2">
      <c r="C19" s="75"/>
      <c r="D19" s="75"/>
      <c r="E19" s="12"/>
      <c r="F19" s="75"/>
      <c r="G19" s="75"/>
      <c r="H19" s="5"/>
      <c r="I19" s="75"/>
      <c r="J19" s="12"/>
      <c r="K19" s="75"/>
      <c r="L19"/>
      <c r="M19"/>
      <c r="O19"/>
      <c r="P19"/>
      <c r="Q19"/>
      <c r="R19"/>
      <c r="S19"/>
      <c r="T19"/>
      <c r="U19"/>
      <c r="V19"/>
      <c r="W19"/>
      <c r="X19"/>
      <c r="Y19"/>
    </row>
    <row r="20" spans="1:25" ht="13.5" thickBot="1" x14ac:dyDescent="0.25">
      <c r="A20" s="10" t="s">
        <v>30</v>
      </c>
      <c r="C20" s="79">
        <f>SUM(C14:C18)</f>
        <v>7291</v>
      </c>
      <c r="D20" s="75"/>
      <c r="E20" s="60">
        <f>SUM(E14:E18)</f>
        <v>7012</v>
      </c>
      <c r="F20" s="75"/>
      <c r="G20" s="79">
        <f>SUM(G14:G18)</f>
        <v>4258</v>
      </c>
      <c r="H20" s="5"/>
      <c r="I20" s="79">
        <f>SUM(I14:I18)</f>
        <v>14303</v>
      </c>
      <c r="J20" s="12"/>
      <c r="K20" s="79">
        <f>SUM(K14:K18)</f>
        <v>12820</v>
      </c>
      <c r="L20"/>
      <c r="M20"/>
      <c r="O20"/>
      <c r="P20"/>
      <c r="Q20"/>
      <c r="R20"/>
      <c r="S20"/>
      <c r="T20"/>
      <c r="U20"/>
      <c r="V20"/>
      <c r="W20"/>
      <c r="X20"/>
      <c r="Y20"/>
    </row>
    <row r="21" spans="1:25" ht="9.9499999999999993" customHeight="1" thickTop="1" x14ac:dyDescent="0.2">
      <c r="C21" s="75"/>
      <c r="D21" s="75"/>
      <c r="E21" s="12"/>
      <c r="F21" s="75"/>
      <c r="G21" s="75"/>
      <c r="H21" s="5"/>
      <c r="I21" s="75"/>
      <c r="J21" s="12"/>
      <c r="K21" s="75"/>
      <c r="L21"/>
      <c r="M21"/>
      <c r="O21"/>
      <c r="P21"/>
      <c r="Q21"/>
      <c r="R21"/>
      <c r="S21"/>
      <c r="T21"/>
      <c r="U21"/>
      <c r="V21"/>
      <c r="W21"/>
      <c r="X21"/>
      <c r="Y21"/>
    </row>
    <row r="22" spans="1:25" x14ac:dyDescent="0.2">
      <c r="A22" s="11" t="s">
        <v>33</v>
      </c>
      <c r="C22" s="75"/>
      <c r="D22" s="75"/>
      <c r="E22" s="12"/>
      <c r="F22" s="75"/>
      <c r="G22" s="75"/>
      <c r="H22" s="5"/>
      <c r="I22" s="75"/>
      <c r="J22" s="12"/>
      <c r="K22" s="75"/>
      <c r="L22"/>
      <c r="M22"/>
      <c r="O22"/>
      <c r="P22"/>
      <c r="Q22"/>
      <c r="R22"/>
      <c r="S22"/>
      <c r="T22"/>
      <c r="U22"/>
      <c r="V22"/>
      <c r="W22"/>
      <c r="X22"/>
      <c r="Y22"/>
    </row>
    <row r="23" spans="1:25" ht="3" customHeight="1" x14ac:dyDescent="0.2">
      <c r="A23" s="11"/>
      <c r="C23" s="75"/>
      <c r="D23" s="12"/>
      <c r="E23" s="12"/>
      <c r="F23" s="12"/>
      <c r="G23" s="75"/>
      <c r="H23"/>
      <c r="I23" s="75"/>
      <c r="J23" s="12"/>
      <c r="K23" s="75"/>
      <c r="L23"/>
      <c r="M23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10" t="s">
        <v>31</v>
      </c>
      <c r="C24" s="74">
        <v>5903</v>
      </c>
      <c r="D24" s="12"/>
      <c r="E24" s="13">
        <v>5089</v>
      </c>
      <c r="F24" s="12"/>
      <c r="G24" s="74">
        <v>5929</v>
      </c>
      <c r="H24"/>
      <c r="I24" s="74">
        <v>10992</v>
      </c>
      <c r="J24" s="12"/>
      <c r="K24" s="74">
        <v>11608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x14ac:dyDescent="0.2">
      <c r="A25" s="10" t="s">
        <v>50</v>
      </c>
      <c r="C25" s="76">
        <v>336</v>
      </c>
      <c r="D25" s="61"/>
      <c r="E25" s="61">
        <v>246</v>
      </c>
      <c r="F25" s="61"/>
      <c r="G25" s="76">
        <v>549</v>
      </c>
      <c r="H25" s="62"/>
      <c r="I25" s="76">
        <v>582</v>
      </c>
      <c r="J25" s="61"/>
      <c r="K25" s="76">
        <v>1089</v>
      </c>
      <c r="L25"/>
      <c r="M25"/>
      <c r="N25" s="13"/>
      <c r="O25"/>
    </row>
    <row r="26" spans="1:25" x14ac:dyDescent="0.2">
      <c r="A26" s="10" t="s">
        <v>151</v>
      </c>
      <c r="C26" s="78">
        <v>1172</v>
      </c>
      <c r="D26" s="12"/>
      <c r="E26" s="59">
        <v>786</v>
      </c>
      <c r="F26" s="12"/>
      <c r="G26" s="78">
        <v>0</v>
      </c>
      <c r="H26"/>
      <c r="I26" s="78">
        <v>1958</v>
      </c>
      <c r="J26" s="12"/>
      <c r="K26" s="78">
        <v>0</v>
      </c>
      <c r="L26"/>
      <c r="M26"/>
      <c r="N26" s="13"/>
      <c r="O26"/>
    </row>
    <row r="27" spans="1:25" ht="5.0999999999999996" customHeight="1" x14ac:dyDescent="0.2">
      <c r="C27" s="75"/>
      <c r="D27" s="12"/>
      <c r="E27" s="12"/>
      <c r="F27" s="12"/>
      <c r="G27" s="75"/>
      <c r="H27"/>
      <c r="I27" s="75"/>
      <c r="J27" s="12"/>
      <c r="K27" s="75"/>
      <c r="L27"/>
      <c r="M27"/>
    </row>
    <row r="28" spans="1:25" ht="13.5" thickBot="1" x14ac:dyDescent="0.25">
      <c r="A28" s="10" t="s">
        <v>32</v>
      </c>
      <c r="C28" s="79">
        <f>SUM(C24:C26)</f>
        <v>7411</v>
      </c>
      <c r="D28" s="12"/>
      <c r="E28" s="79">
        <f>SUM(E24:E26)</f>
        <v>6121</v>
      </c>
      <c r="F28" s="12"/>
      <c r="G28" s="79">
        <f>SUM(G24:G26)</f>
        <v>6478</v>
      </c>
      <c r="H28"/>
      <c r="I28" s="79">
        <f>SUM(I24:I26)</f>
        <v>13532</v>
      </c>
      <c r="J28" s="12"/>
      <c r="K28" s="79">
        <f>SUM(K24:K26)</f>
        <v>12697</v>
      </c>
      <c r="L28"/>
      <c r="M28"/>
    </row>
    <row r="29" spans="1:25" ht="4.5" customHeight="1" thickTop="1" x14ac:dyDescent="0.2">
      <c r="C29" s="75"/>
      <c r="D29" s="12"/>
      <c r="E29" s="12"/>
      <c r="F29" s="12"/>
      <c r="G29" s="75"/>
      <c r="H29"/>
      <c r="I29" s="75"/>
      <c r="J29" s="12"/>
      <c r="K29" s="75"/>
      <c r="L29"/>
      <c r="M29"/>
    </row>
    <row r="30" spans="1:25" x14ac:dyDescent="0.2">
      <c r="C30" s="75"/>
      <c r="D30" s="12"/>
      <c r="E30" s="12"/>
      <c r="F30" s="12"/>
      <c r="G30" s="75"/>
      <c r="H30"/>
      <c r="I30" s="75"/>
      <c r="J30" s="12"/>
      <c r="K30" s="75"/>
      <c r="L30"/>
      <c r="M30"/>
    </row>
    <row r="31" spans="1:25" ht="13.5" thickBot="1" x14ac:dyDescent="0.25">
      <c r="A31" s="10" t="s">
        <v>84</v>
      </c>
      <c r="C31" s="79">
        <v>15407</v>
      </c>
      <c r="D31" s="12"/>
      <c r="E31" s="60">
        <v>-17359</v>
      </c>
      <c r="F31" s="12"/>
      <c r="G31" s="79">
        <v>2608</v>
      </c>
      <c r="H31"/>
      <c r="I31" s="79">
        <v>-1952</v>
      </c>
      <c r="J31" s="12"/>
      <c r="K31" s="79">
        <v>-4187</v>
      </c>
      <c r="L31"/>
      <c r="M31"/>
    </row>
    <row r="32" spans="1:25" ht="4.5" customHeight="1" thickTop="1" x14ac:dyDescent="0.2">
      <c r="C32" s="74"/>
      <c r="D32" s="12"/>
      <c r="E32" s="13"/>
      <c r="F32" s="12"/>
      <c r="G32" s="74"/>
      <c r="H32"/>
      <c r="I32" s="74"/>
      <c r="J32" s="12"/>
      <c r="K32" s="74"/>
      <c r="L32"/>
      <c r="M32"/>
    </row>
    <row r="33" spans="1:14" ht="9.9499999999999993" customHeight="1" x14ac:dyDescent="0.2">
      <c r="C33" s="75"/>
      <c r="D33" s="12"/>
      <c r="E33" s="12"/>
      <c r="F33" s="12"/>
      <c r="G33" s="75"/>
      <c r="H33"/>
      <c r="I33" s="75"/>
      <c r="J33" s="12"/>
      <c r="K33" s="75"/>
      <c r="L33"/>
      <c r="M33"/>
    </row>
    <row r="34" spans="1:14" x14ac:dyDescent="0.2">
      <c r="A34" s="11" t="s">
        <v>35</v>
      </c>
      <c r="C34" s="75"/>
      <c r="D34" s="12"/>
      <c r="E34" s="12"/>
      <c r="F34" s="12"/>
      <c r="G34" s="75"/>
      <c r="H34"/>
      <c r="I34" s="75"/>
      <c r="J34" s="12"/>
      <c r="K34" s="75"/>
      <c r="L34"/>
      <c r="M34"/>
    </row>
    <row r="35" spans="1:14" ht="4.5" customHeight="1" x14ac:dyDescent="0.2">
      <c r="C35" s="75"/>
      <c r="D35" s="12"/>
      <c r="E35" s="12"/>
      <c r="F35" s="12"/>
      <c r="G35" s="75"/>
      <c r="H35"/>
      <c r="I35" s="75"/>
      <c r="J35" s="12"/>
      <c r="K35" s="75"/>
      <c r="L35"/>
      <c r="M35"/>
    </row>
    <row r="36" spans="1:14" x14ac:dyDescent="0.2">
      <c r="A36" s="10" t="s">
        <v>140</v>
      </c>
      <c r="B36" s="80"/>
      <c r="C36" s="75">
        <v>1000</v>
      </c>
      <c r="D36" s="75"/>
      <c r="E36" s="12">
        <v>577</v>
      </c>
      <c r="F36" s="75"/>
      <c r="G36" s="75">
        <v>533</v>
      </c>
      <c r="H36" s="5"/>
      <c r="I36" s="75">
        <v>1000</v>
      </c>
      <c r="J36" s="75"/>
      <c r="K36" s="75">
        <v>533</v>
      </c>
      <c r="L36" s="5"/>
      <c r="M36" s="5"/>
      <c r="N36" s="80"/>
    </row>
    <row r="37" spans="1:14" ht="6" customHeight="1" x14ac:dyDescent="0.2">
      <c r="C37" s="75"/>
      <c r="D37" s="75"/>
      <c r="E37" s="12"/>
      <c r="F37" s="75"/>
      <c r="G37" s="75"/>
      <c r="H37" s="5"/>
      <c r="I37" s="75"/>
      <c r="J37" s="75"/>
      <c r="K37" s="75"/>
      <c r="L37"/>
      <c r="M37"/>
    </row>
    <row r="38" spans="1:14" x14ac:dyDescent="0.2">
      <c r="A38" s="10" t="s">
        <v>72</v>
      </c>
      <c r="C38" s="75">
        <v>1317</v>
      </c>
      <c r="D38" s="75"/>
      <c r="E38" s="12">
        <v>556</v>
      </c>
      <c r="F38" s="75"/>
      <c r="G38" s="75">
        <v>459</v>
      </c>
      <c r="H38" s="5"/>
      <c r="I38" s="75">
        <v>1317</v>
      </c>
      <c r="J38" s="75"/>
      <c r="K38" s="75">
        <v>459</v>
      </c>
      <c r="L38"/>
      <c r="M38"/>
    </row>
    <row r="39" spans="1:14" x14ac:dyDescent="0.2">
      <c r="C39" s="12"/>
      <c r="D39" s="12"/>
      <c r="E39" s="12"/>
      <c r="F39" s="12"/>
      <c r="G39" s="12"/>
      <c r="H39"/>
      <c r="I39"/>
      <c r="J39" s="12"/>
      <c r="K39"/>
      <c r="L39"/>
      <c r="M39"/>
    </row>
    <row r="40" spans="1:14" x14ac:dyDescent="0.2">
      <c r="C40" s="12"/>
      <c r="D40" s="12"/>
      <c r="E40" s="12"/>
      <c r="F40" s="12"/>
      <c r="G40" s="12"/>
      <c r="H40"/>
      <c r="I40"/>
      <c r="J40" s="12"/>
      <c r="K40"/>
      <c r="L40"/>
      <c r="M40"/>
    </row>
    <row r="41" spans="1:14" customFormat="1" x14ac:dyDescent="0.2"/>
    <row r="42" spans="1:14" customFormat="1" x14ac:dyDescent="0.2"/>
    <row r="43" spans="1:14" customFormat="1" x14ac:dyDescent="0.2"/>
    <row r="44" spans="1:14" customFormat="1" x14ac:dyDescent="0.2"/>
    <row r="45" spans="1:14" customFormat="1" x14ac:dyDescent="0.2">
      <c r="A45" s="10"/>
    </row>
    <row r="46" spans="1:14" customFormat="1" x14ac:dyDescent="0.2">
      <c r="A46" s="10"/>
    </row>
    <row r="47" spans="1:14" customFormat="1" x14ac:dyDescent="0.2">
      <c r="A47" s="10"/>
    </row>
    <row r="48" spans="1:14" customFormat="1" x14ac:dyDescent="0.2">
      <c r="A48" s="10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</sheetData>
  <mergeCells count="6">
    <mergeCell ref="A1:K1"/>
    <mergeCell ref="A2:K2"/>
    <mergeCell ref="A3:K3"/>
    <mergeCell ref="A4:K4"/>
    <mergeCell ref="C7:G7"/>
    <mergeCell ref="I7:K7"/>
  </mergeCells>
  <pageMargins left="0.5" right="0.25" top="0.5" bottom="0.5" header="0.5" footer="0.5"/>
  <pageSetup scale="85" orientation="landscape" r:id="rId1"/>
  <headerFooter alignWithMargins="0"/>
  <rowBreaks count="3" manualBreakCount="3">
    <brk id="39" max="16383" man="1"/>
    <brk id="86" max="16383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5C68-A5CE-4177-B4C7-33CEEAAC8990}">
  <sheetPr>
    <pageSetUpPr fitToPage="1"/>
  </sheetPr>
  <dimension ref="A1:Q77"/>
  <sheetViews>
    <sheetView showGridLines="0" topLeftCell="A4" zoomScale="80" zoomScaleNormal="80" workbookViewId="0">
      <selection activeCell="R29" sqref="R29"/>
    </sheetView>
  </sheetViews>
  <sheetFormatPr defaultColWidth="9.140625" defaultRowHeight="12.75" x14ac:dyDescent="0.2"/>
  <cols>
    <col min="1" max="2" width="3.5703125" style="9" customWidth="1"/>
    <col min="3" max="3" width="77.28515625" style="9" customWidth="1"/>
    <col min="4" max="4" width="1.7109375" style="9" customWidth="1"/>
    <col min="5" max="5" width="14.7109375" style="9" customWidth="1"/>
    <col min="6" max="6" width="1.7109375" style="9" customWidth="1"/>
    <col min="7" max="7" width="14.7109375" style="9" customWidth="1"/>
    <col min="8" max="8" width="1.7109375" style="9" customWidth="1"/>
    <col min="9" max="9" width="14.7109375" style="9" customWidth="1"/>
    <col min="10" max="10" width="5.7109375" style="9" customWidth="1"/>
    <col min="11" max="11" width="14.7109375" style="9" customWidth="1"/>
    <col min="12" max="12" width="1.7109375" style="9" customWidth="1"/>
    <col min="13" max="13" width="14.7109375" style="9" customWidth="1"/>
    <col min="14" max="14" width="15.28515625" style="9" customWidth="1"/>
    <col min="15" max="15" width="13.7109375" style="9" customWidth="1"/>
    <col min="16" max="16" width="3" style="9" customWidth="1"/>
    <col min="17" max="17" width="13.7109375" style="9" customWidth="1"/>
    <col min="18" max="16384" width="9.140625" style="9"/>
  </cols>
  <sheetData>
    <row r="1" spans="1:17" x14ac:dyDescent="0.2">
      <c r="A1" s="131" t="s">
        <v>163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7" x14ac:dyDescent="0.2">
      <c r="A2" s="131" t="s">
        <v>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7" x14ac:dyDescent="0.2">
      <c r="A3" s="131" t="s">
        <v>27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7" x14ac:dyDescent="0.2">
      <c r="A4" s="131" t="s">
        <v>12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7" x14ac:dyDescent="0.2">
      <c r="C5" s="26"/>
      <c r="F5"/>
      <c r="G5" s="45"/>
      <c r="H5"/>
      <c r="I5" s="45"/>
      <c r="J5"/>
      <c r="K5"/>
      <c r="L5"/>
      <c r="M5" s="45"/>
      <c r="P5" s="46"/>
      <c r="Q5" s="46"/>
    </row>
    <row r="6" spans="1:17" x14ac:dyDescent="0.2">
      <c r="C6" s="97"/>
      <c r="E6" s="91"/>
      <c r="F6"/>
      <c r="G6"/>
      <c r="H6"/>
      <c r="I6"/>
      <c r="J6"/>
      <c r="K6" s="5"/>
      <c r="L6"/>
      <c r="M6"/>
      <c r="P6" s="46"/>
      <c r="Q6" s="46"/>
    </row>
    <row r="7" spans="1:17" x14ac:dyDescent="0.2">
      <c r="E7" s="132" t="s">
        <v>25</v>
      </c>
      <c r="F7" s="132"/>
      <c r="G7" s="132"/>
      <c r="H7" s="132"/>
      <c r="I7" s="132"/>
      <c r="J7" s="46"/>
      <c r="K7" s="127" t="s">
        <v>121</v>
      </c>
      <c r="L7" s="127"/>
      <c r="M7" s="127"/>
      <c r="P7" s="46"/>
      <c r="Q7" s="46"/>
    </row>
    <row r="8" spans="1:17" x14ac:dyDescent="0.2">
      <c r="E8" s="46"/>
      <c r="F8" s="46"/>
      <c r="G8" s="46"/>
      <c r="H8" s="46"/>
      <c r="I8" s="46"/>
      <c r="J8" s="46"/>
      <c r="K8"/>
      <c r="L8"/>
      <c r="M8"/>
      <c r="P8" s="46"/>
      <c r="Q8" s="46"/>
    </row>
    <row r="9" spans="1:17" x14ac:dyDescent="0.2">
      <c r="E9" s="46" t="s">
        <v>122</v>
      </c>
      <c r="F9" s="46"/>
      <c r="G9" s="45" t="s">
        <v>42</v>
      </c>
      <c r="H9" s="46"/>
      <c r="I9" s="100" t="s">
        <v>122</v>
      </c>
      <c r="J9" s="46"/>
      <c r="K9" s="46" t="s">
        <v>122</v>
      </c>
      <c r="L9" s="46"/>
      <c r="M9" s="100" t="s">
        <v>122</v>
      </c>
      <c r="P9" s="46"/>
      <c r="Q9" s="46"/>
    </row>
    <row r="10" spans="1:17" x14ac:dyDescent="0.2">
      <c r="E10" s="47">
        <v>2022</v>
      </c>
      <c r="F10" s="46"/>
      <c r="G10" s="47">
        <v>2022</v>
      </c>
      <c r="H10" s="46"/>
      <c r="I10" s="101">
        <v>2021</v>
      </c>
      <c r="J10" s="46"/>
      <c r="K10" s="47">
        <v>2022</v>
      </c>
      <c r="L10" s="46"/>
      <c r="M10" s="101">
        <v>2021</v>
      </c>
      <c r="P10" s="46"/>
      <c r="Q10"/>
    </row>
    <row r="11" spans="1:17" ht="6" customHeight="1" x14ac:dyDescent="0.2">
      <c r="C11" s="27"/>
      <c r="K11"/>
      <c r="L11"/>
      <c r="M11"/>
      <c r="Q11"/>
    </row>
    <row r="12" spans="1:17" x14ac:dyDescent="0.2">
      <c r="A12" s="28" t="s">
        <v>61</v>
      </c>
      <c r="B12" s="28"/>
      <c r="C12" s="28"/>
      <c r="K12"/>
      <c r="L12"/>
      <c r="M12"/>
      <c r="Q12"/>
    </row>
    <row r="13" spans="1:17" s="29" customFormat="1" x14ac:dyDescent="0.2">
      <c r="B13" s="29" t="s">
        <v>113</v>
      </c>
      <c r="E13" s="17">
        <v>-16428</v>
      </c>
      <c r="F13" s="17"/>
      <c r="G13" s="17">
        <v>-19172</v>
      </c>
      <c r="H13" s="17"/>
      <c r="I13" s="17">
        <v>-13698</v>
      </c>
      <c r="J13" s="17"/>
      <c r="K13" s="17">
        <v>-35600</v>
      </c>
      <c r="L13"/>
      <c r="M13" s="17">
        <v>-39227</v>
      </c>
      <c r="N13" s="9"/>
      <c r="O13" s="9"/>
      <c r="Q13"/>
    </row>
    <row r="14" spans="1:17" s="29" customFormat="1" ht="6" customHeight="1" x14ac:dyDescent="0.2">
      <c r="E14" s="18"/>
      <c r="F14" s="18"/>
      <c r="G14" s="18"/>
      <c r="H14" s="18"/>
      <c r="I14" s="18"/>
      <c r="J14" s="18"/>
      <c r="K14" s="18"/>
      <c r="L14"/>
      <c r="M14" s="18"/>
      <c r="N14" s="9"/>
      <c r="O14" s="9"/>
      <c r="Q14"/>
    </row>
    <row r="15" spans="1:17" ht="27.75" customHeight="1" x14ac:dyDescent="0.2">
      <c r="B15" s="130" t="s">
        <v>83</v>
      </c>
      <c r="C15" s="130"/>
      <c r="E15" s="93"/>
      <c r="F15" s="30"/>
      <c r="G15" s="30"/>
      <c r="H15" s="30"/>
      <c r="I15" s="93"/>
      <c r="J15" s="30"/>
      <c r="K15" s="93"/>
      <c r="L15"/>
      <c r="M15" s="93"/>
      <c r="P15" s="29"/>
      <c r="Q15"/>
    </row>
    <row r="16" spans="1:17" x14ac:dyDescent="0.2">
      <c r="B16" s="31"/>
      <c r="C16" s="31" t="s">
        <v>38</v>
      </c>
      <c r="E16" s="93">
        <v>7411</v>
      </c>
      <c r="F16" s="30"/>
      <c r="G16" s="30">
        <v>6121</v>
      </c>
      <c r="H16" s="30"/>
      <c r="I16" s="93">
        <v>6478</v>
      </c>
      <c r="J16" s="30"/>
      <c r="K16" s="93">
        <v>13532</v>
      </c>
      <c r="L16"/>
      <c r="M16" s="93">
        <v>12697</v>
      </c>
      <c r="N16" s="30"/>
      <c r="P16" s="29"/>
      <c r="Q16"/>
    </row>
    <row r="17" spans="2:17" x14ac:dyDescent="0.2">
      <c r="B17" s="31"/>
      <c r="C17" s="31" t="s">
        <v>37</v>
      </c>
      <c r="E17" s="93">
        <v>7291</v>
      </c>
      <c r="F17" s="30"/>
      <c r="G17" s="30">
        <v>7012</v>
      </c>
      <c r="H17" s="30"/>
      <c r="I17" s="93">
        <v>4258</v>
      </c>
      <c r="J17" s="30"/>
      <c r="K17" s="93">
        <v>14303</v>
      </c>
      <c r="L17"/>
      <c r="M17" s="93">
        <v>12820</v>
      </c>
      <c r="P17" s="29"/>
      <c r="Q17"/>
    </row>
    <row r="18" spans="2:17" x14ac:dyDescent="0.2">
      <c r="B18" s="31"/>
      <c r="C18" s="31" t="s">
        <v>129</v>
      </c>
      <c r="E18" s="93">
        <v>441</v>
      </c>
      <c r="F18" s="30"/>
      <c r="G18" s="30">
        <v>242</v>
      </c>
      <c r="H18" s="30"/>
      <c r="I18" s="93">
        <v>257</v>
      </c>
      <c r="J18" s="30"/>
      <c r="K18" s="93">
        <v>683</v>
      </c>
      <c r="L18"/>
      <c r="M18" s="93">
        <v>186</v>
      </c>
      <c r="P18" s="29"/>
      <c r="Q18"/>
    </row>
    <row r="19" spans="2:17" x14ac:dyDescent="0.2">
      <c r="B19" s="31"/>
      <c r="C19" s="31" t="s">
        <v>51</v>
      </c>
      <c r="E19" s="93">
        <v>-19278</v>
      </c>
      <c r="F19" s="30"/>
      <c r="G19" s="30">
        <v>-2</v>
      </c>
      <c r="H19" s="30"/>
      <c r="I19" s="93">
        <v>-71</v>
      </c>
      <c r="J19" s="30"/>
      <c r="K19" s="93">
        <v>-19280</v>
      </c>
      <c r="L19"/>
      <c r="M19" s="93">
        <v>-81</v>
      </c>
      <c r="P19" s="29"/>
      <c r="Q19"/>
    </row>
    <row r="20" spans="2:17" x14ac:dyDescent="0.2">
      <c r="B20" s="31"/>
      <c r="C20" s="31" t="s">
        <v>130</v>
      </c>
      <c r="E20" s="93">
        <v>-10</v>
      </c>
      <c r="F20" s="30"/>
      <c r="G20" s="30">
        <v>0</v>
      </c>
      <c r="H20" s="30"/>
      <c r="I20" s="93">
        <v>-107</v>
      </c>
      <c r="J20" s="30"/>
      <c r="K20" s="93">
        <v>-10</v>
      </c>
      <c r="L20"/>
      <c r="M20" s="93">
        <v>-107</v>
      </c>
      <c r="P20" s="29"/>
      <c r="Q20"/>
    </row>
    <row r="21" spans="2:17" x14ac:dyDescent="0.2">
      <c r="B21" s="31"/>
      <c r="C21" s="31" t="s">
        <v>131</v>
      </c>
      <c r="E21" s="93">
        <v>6</v>
      </c>
      <c r="F21" s="30"/>
      <c r="G21" s="30">
        <v>272</v>
      </c>
      <c r="H21" s="30"/>
      <c r="I21" s="93">
        <v>381</v>
      </c>
      <c r="J21" s="30"/>
      <c r="K21" s="93">
        <v>278</v>
      </c>
      <c r="L21"/>
      <c r="M21" s="93">
        <v>847</v>
      </c>
      <c r="P21" s="29"/>
      <c r="Q21"/>
    </row>
    <row r="22" spans="2:17" x14ac:dyDescent="0.2">
      <c r="B22" s="31"/>
      <c r="C22" s="31" t="s">
        <v>77</v>
      </c>
      <c r="E22" s="93">
        <v>204</v>
      </c>
      <c r="F22" s="30"/>
      <c r="G22" s="30">
        <v>280</v>
      </c>
      <c r="H22" s="30"/>
      <c r="I22" s="93">
        <v>573</v>
      </c>
      <c r="J22" s="30"/>
      <c r="K22" s="93">
        <v>484</v>
      </c>
      <c r="L22"/>
      <c r="M22" s="93">
        <v>1182</v>
      </c>
      <c r="P22" s="29"/>
      <c r="Q22"/>
    </row>
    <row r="23" spans="2:17" x14ac:dyDescent="0.2">
      <c r="B23" s="31"/>
      <c r="C23" s="31" t="s">
        <v>119</v>
      </c>
      <c r="E23" s="93">
        <v>211</v>
      </c>
      <c r="F23" s="30"/>
      <c r="G23" s="30">
        <v>209</v>
      </c>
      <c r="H23" s="30"/>
      <c r="I23" s="93">
        <v>201</v>
      </c>
      <c r="J23" s="30"/>
      <c r="K23" s="93">
        <v>420</v>
      </c>
      <c r="L23"/>
      <c r="M23" s="93">
        <v>400</v>
      </c>
      <c r="P23" s="29"/>
      <c r="Q23"/>
    </row>
    <row r="24" spans="2:17" x14ac:dyDescent="0.2">
      <c r="B24" s="31"/>
      <c r="C24" s="31" t="s">
        <v>39</v>
      </c>
      <c r="E24" s="93"/>
      <c r="F24" s="30"/>
      <c r="G24" s="30"/>
      <c r="H24" s="30"/>
      <c r="I24" s="93"/>
      <c r="J24" s="30"/>
      <c r="K24" s="93"/>
      <c r="L24"/>
      <c r="M24" s="93"/>
      <c r="P24" s="29"/>
      <c r="Q24"/>
    </row>
    <row r="25" spans="2:17" x14ac:dyDescent="0.2">
      <c r="B25" s="31"/>
      <c r="C25" s="31" t="s">
        <v>44</v>
      </c>
      <c r="E25" s="93">
        <v>-4861</v>
      </c>
      <c r="F25" s="30"/>
      <c r="G25" s="30">
        <v>-13095</v>
      </c>
      <c r="H25" s="30"/>
      <c r="I25" s="93">
        <v>3903</v>
      </c>
      <c r="J25" s="30"/>
      <c r="K25" s="93">
        <v>-17956</v>
      </c>
      <c r="L25"/>
      <c r="M25" s="93">
        <v>5962</v>
      </c>
      <c r="P25" s="29"/>
      <c r="Q25"/>
    </row>
    <row r="26" spans="2:17" x14ac:dyDescent="0.2">
      <c r="B26" s="31"/>
      <c r="C26" s="31" t="s">
        <v>7</v>
      </c>
      <c r="E26" s="93">
        <v>-1451</v>
      </c>
      <c r="F26" s="30"/>
      <c r="G26" s="30">
        <v>-3174</v>
      </c>
      <c r="H26" s="30"/>
      <c r="I26" s="93">
        <v>-7</v>
      </c>
      <c r="J26" s="30"/>
      <c r="K26" s="93">
        <v>-4625</v>
      </c>
      <c r="L26"/>
      <c r="M26" s="93">
        <v>439</v>
      </c>
      <c r="P26" s="29"/>
      <c r="Q26"/>
    </row>
    <row r="27" spans="2:17" x14ac:dyDescent="0.2">
      <c r="B27" s="31"/>
      <c r="C27" s="31" t="s">
        <v>6</v>
      </c>
      <c r="E27" s="93">
        <v>-553</v>
      </c>
      <c r="F27" s="30"/>
      <c r="G27" s="30">
        <v>-2</v>
      </c>
      <c r="H27" s="30"/>
      <c r="I27" s="93">
        <v>46</v>
      </c>
      <c r="J27" s="30"/>
      <c r="K27" s="93">
        <v>-555</v>
      </c>
      <c r="L27"/>
      <c r="M27" s="93">
        <v>10</v>
      </c>
      <c r="P27" s="29"/>
      <c r="Q27"/>
    </row>
    <row r="28" spans="2:17" x14ac:dyDescent="0.2">
      <c r="B28" s="31"/>
      <c r="C28" s="31" t="s">
        <v>45</v>
      </c>
      <c r="E28" s="93">
        <v>292</v>
      </c>
      <c r="F28" s="30"/>
      <c r="G28" s="30">
        <v>834</v>
      </c>
      <c r="H28" s="30"/>
      <c r="I28" s="93">
        <v>513</v>
      </c>
      <c r="J28" s="30"/>
      <c r="K28" s="93">
        <v>1126</v>
      </c>
      <c r="L28"/>
      <c r="M28" s="93">
        <v>912</v>
      </c>
      <c r="P28" s="29"/>
      <c r="Q28"/>
    </row>
    <row r="29" spans="2:17" x14ac:dyDescent="0.2">
      <c r="B29" s="31"/>
      <c r="C29" s="31" t="s">
        <v>70</v>
      </c>
      <c r="E29" s="93">
        <v>23046</v>
      </c>
      <c r="F29" s="30"/>
      <c r="G29" s="30">
        <v>3625</v>
      </c>
      <c r="H29" s="30"/>
      <c r="I29" s="93">
        <v>1523</v>
      </c>
      <c r="J29" s="30"/>
      <c r="K29" s="93">
        <v>26671</v>
      </c>
      <c r="L29"/>
      <c r="M29" s="93">
        <v>6732</v>
      </c>
      <c r="P29" s="29"/>
      <c r="Q29"/>
    </row>
    <row r="30" spans="2:17" x14ac:dyDescent="0.2">
      <c r="B30" s="31"/>
      <c r="C30" s="31" t="s">
        <v>46</v>
      </c>
      <c r="E30" s="93">
        <v>2778</v>
      </c>
      <c r="F30" s="30"/>
      <c r="G30" s="30">
        <v>-911</v>
      </c>
      <c r="H30" s="30"/>
      <c r="I30" s="93">
        <v>-273</v>
      </c>
      <c r="J30" s="30"/>
      <c r="K30" s="93">
        <v>1867</v>
      </c>
      <c r="L30"/>
      <c r="M30" s="93">
        <v>-357</v>
      </c>
      <c r="P30" s="29"/>
      <c r="Q30"/>
    </row>
    <row r="31" spans="2:17" x14ac:dyDescent="0.2">
      <c r="B31" s="31"/>
      <c r="C31" s="31" t="s">
        <v>53</v>
      </c>
      <c r="E31" s="93">
        <v>52</v>
      </c>
      <c r="F31" s="30"/>
      <c r="G31" s="30">
        <v>-655</v>
      </c>
      <c r="H31" s="30"/>
      <c r="I31" s="93">
        <v>68</v>
      </c>
      <c r="J31" s="30"/>
      <c r="K31" s="93">
        <v>-603</v>
      </c>
      <c r="L31"/>
      <c r="M31" s="93">
        <v>141</v>
      </c>
      <c r="P31" s="29"/>
      <c r="Q31"/>
    </row>
    <row r="32" spans="2:17" x14ac:dyDescent="0.2">
      <c r="B32" s="31"/>
      <c r="C32" s="31" t="s">
        <v>47</v>
      </c>
      <c r="E32" s="93">
        <v>-2</v>
      </c>
      <c r="F32" s="30"/>
      <c r="G32" s="30">
        <v>-55</v>
      </c>
      <c r="H32" s="30"/>
      <c r="I32" s="93">
        <v>-108</v>
      </c>
      <c r="J32" s="30"/>
      <c r="K32" s="93">
        <v>-57</v>
      </c>
      <c r="L32"/>
      <c r="M32" s="93">
        <v>-111</v>
      </c>
      <c r="P32" s="29"/>
      <c r="Q32"/>
    </row>
    <row r="33" spans="1:17" x14ac:dyDescent="0.2">
      <c r="B33" s="31" t="s">
        <v>132</v>
      </c>
      <c r="C33" s="31"/>
      <c r="E33" s="94">
        <f>SUM(E13:E32)</f>
        <v>-851</v>
      </c>
      <c r="F33" s="30"/>
      <c r="G33" s="32">
        <f>SUM(G13:G32)</f>
        <v>-18471</v>
      </c>
      <c r="H33" s="30"/>
      <c r="I33" s="94">
        <f>SUM(I13:I32)</f>
        <v>3937</v>
      </c>
      <c r="J33" s="30"/>
      <c r="K33" s="94">
        <f>SUM(K13:K32)</f>
        <v>-19322</v>
      </c>
      <c r="L33"/>
      <c r="M33" s="94">
        <f>SUM(M13:M32)</f>
        <v>2445</v>
      </c>
      <c r="O33" s="30"/>
      <c r="P33" s="29"/>
      <c r="Q33"/>
    </row>
    <row r="34" spans="1:17" ht="7.5" customHeight="1" x14ac:dyDescent="0.2">
      <c r="B34" s="31"/>
      <c r="C34" s="31"/>
      <c r="E34" s="93"/>
      <c r="F34" s="30"/>
      <c r="G34" s="30"/>
      <c r="H34" s="30"/>
      <c r="I34" s="93"/>
      <c r="J34" s="30"/>
      <c r="K34" s="93"/>
      <c r="L34"/>
      <c r="M34" s="93"/>
      <c r="P34" s="29"/>
      <c r="Q34"/>
    </row>
    <row r="35" spans="1:17" x14ac:dyDescent="0.2">
      <c r="A35" s="28" t="s">
        <v>62</v>
      </c>
      <c r="B35" s="28"/>
      <c r="C35" s="28"/>
      <c r="E35" s="93"/>
      <c r="F35" s="30"/>
      <c r="G35" s="30"/>
      <c r="H35" s="30"/>
      <c r="I35" s="93"/>
      <c r="J35" s="30"/>
      <c r="K35" s="93"/>
      <c r="L35"/>
      <c r="M35" s="93"/>
      <c r="P35" s="29"/>
      <c r="Q35"/>
    </row>
    <row r="36" spans="1:17" x14ac:dyDescent="0.2">
      <c r="A36" s="28"/>
      <c r="B36" s="28"/>
      <c r="C36" s="31" t="s">
        <v>64</v>
      </c>
      <c r="E36" s="93">
        <v>-1340</v>
      </c>
      <c r="F36" s="30"/>
      <c r="G36" s="30">
        <v>-6839</v>
      </c>
      <c r="H36" s="30"/>
      <c r="I36" s="93">
        <v>-20537</v>
      </c>
      <c r="J36" s="30"/>
      <c r="K36" s="93">
        <v>-8179</v>
      </c>
      <c r="L36"/>
      <c r="M36" s="93">
        <v>-31411</v>
      </c>
      <c r="P36" s="29"/>
      <c r="Q36"/>
    </row>
    <row r="37" spans="1:17" x14ac:dyDescent="0.2">
      <c r="C37" s="31" t="s">
        <v>76</v>
      </c>
      <c r="E37" s="93">
        <v>13784</v>
      </c>
      <c r="F37" s="30"/>
      <c r="G37" s="30">
        <v>9087</v>
      </c>
      <c r="H37" s="30"/>
      <c r="I37" s="93">
        <v>25818</v>
      </c>
      <c r="J37" s="30"/>
      <c r="K37" s="93">
        <v>22871</v>
      </c>
      <c r="L37"/>
      <c r="M37" s="93">
        <v>31715</v>
      </c>
      <c r="P37" s="29"/>
      <c r="Q37"/>
    </row>
    <row r="38" spans="1:17" x14ac:dyDescent="0.2">
      <c r="C38" s="31" t="s">
        <v>43</v>
      </c>
      <c r="E38" s="93">
        <v>-12975</v>
      </c>
      <c r="F38" s="30"/>
      <c r="G38" s="30">
        <v>-5350</v>
      </c>
      <c r="H38" s="30"/>
      <c r="I38" s="93">
        <v>-2986</v>
      </c>
      <c r="J38" s="30"/>
      <c r="K38" s="93">
        <v>-18325</v>
      </c>
      <c r="L38"/>
      <c r="M38" s="93">
        <v>-9614</v>
      </c>
      <c r="P38" s="29"/>
      <c r="Q38" s="29"/>
    </row>
    <row r="39" spans="1:17" x14ac:dyDescent="0.2">
      <c r="C39" s="31" t="s">
        <v>78</v>
      </c>
      <c r="E39" s="93">
        <v>10</v>
      </c>
      <c r="F39" s="30"/>
      <c r="G39" s="30">
        <v>0</v>
      </c>
      <c r="H39" s="30"/>
      <c r="I39" s="93">
        <v>107</v>
      </c>
      <c r="J39" s="30"/>
      <c r="K39" s="93">
        <v>10</v>
      </c>
      <c r="L39"/>
      <c r="M39" s="93">
        <v>107</v>
      </c>
      <c r="P39" s="29"/>
      <c r="Q39" s="29"/>
    </row>
    <row r="40" spans="1:17" x14ac:dyDescent="0.2">
      <c r="C40" s="31" t="s">
        <v>158</v>
      </c>
      <c r="E40" s="93">
        <v>30374</v>
      </c>
      <c r="F40" s="30"/>
      <c r="G40" s="30">
        <v>492</v>
      </c>
      <c r="H40" s="30"/>
      <c r="I40" s="93">
        <v>0</v>
      </c>
      <c r="J40" s="30"/>
      <c r="K40" s="93">
        <v>30866</v>
      </c>
      <c r="L40"/>
      <c r="M40" s="93">
        <v>0</v>
      </c>
      <c r="P40" s="29"/>
      <c r="Q40" s="29"/>
    </row>
    <row r="41" spans="1:17" x14ac:dyDescent="0.2">
      <c r="B41" s="31" t="s">
        <v>133</v>
      </c>
      <c r="C41" s="31"/>
      <c r="E41" s="32">
        <f>SUM(E36:E40)</f>
        <v>29853</v>
      </c>
      <c r="F41" s="30"/>
      <c r="G41" s="32">
        <f>SUM(G36:G40)</f>
        <v>-2610</v>
      </c>
      <c r="H41" s="30"/>
      <c r="I41" s="32">
        <f>SUM(I36:I40)</f>
        <v>2402</v>
      </c>
      <c r="J41" s="30"/>
      <c r="K41" s="32">
        <f>SUM(K36:K40)</f>
        <v>27243</v>
      </c>
      <c r="L41"/>
      <c r="M41" s="32">
        <f>SUM(M36:M40)</f>
        <v>-9203</v>
      </c>
      <c r="P41" s="29"/>
      <c r="Q41" s="29"/>
    </row>
    <row r="42" spans="1:17" ht="7.5" customHeight="1" x14ac:dyDescent="0.2">
      <c r="B42" s="31"/>
      <c r="C42" s="31"/>
      <c r="E42" s="93"/>
      <c r="F42" s="30"/>
      <c r="G42" s="30"/>
      <c r="H42" s="30"/>
      <c r="I42" s="93"/>
      <c r="J42" s="30"/>
      <c r="K42" s="93"/>
      <c r="L42"/>
      <c r="M42" s="93"/>
      <c r="P42" s="29"/>
      <c r="Q42" s="29"/>
    </row>
    <row r="43" spans="1:17" x14ac:dyDescent="0.2">
      <c r="A43" s="28" t="s">
        <v>63</v>
      </c>
      <c r="B43" s="31"/>
      <c r="C43" s="31"/>
      <c r="E43" s="93"/>
      <c r="F43" s="30"/>
      <c r="G43" s="30"/>
      <c r="H43" s="30"/>
      <c r="I43" s="93"/>
      <c r="J43" s="30"/>
      <c r="K43" s="93"/>
      <c r="L43"/>
      <c r="M43" s="93"/>
      <c r="P43" s="29"/>
      <c r="Q43" s="29"/>
    </row>
    <row r="44" spans="1:17" x14ac:dyDescent="0.2">
      <c r="A44" s="28"/>
      <c r="B44" s="31"/>
      <c r="C44" s="31" t="s">
        <v>138</v>
      </c>
      <c r="E44" s="93"/>
      <c r="F44" s="30"/>
      <c r="G44" s="30">
        <v>0</v>
      </c>
      <c r="H44" s="30"/>
      <c r="I44" s="93">
        <v>-30</v>
      </c>
      <c r="J44" s="30"/>
      <c r="K44" s="93">
        <v>0</v>
      </c>
      <c r="L44"/>
      <c r="M44" s="93">
        <v>-30</v>
      </c>
      <c r="P44" s="29"/>
      <c r="Q44" s="29"/>
    </row>
    <row r="45" spans="1:17" x14ac:dyDescent="0.2">
      <c r="A45" s="28"/>
      <c r="B45" s="31"/>
      <c r="C45" s="31" t="s">
        <v>65</v>
      </c>
      <c r="E45" s="93">
        <v>-524</v>
      </c>
      <c r="F45" s="30"/>
      <c r="G45" s="30">
        <v>-1285</v>
      </c>
      <c r="H45" s="30"/>
      <c r="I45" s="93">
        <v>-427</v>
      </c>
      <c r="J45" s="30"/>
      <c r="K45" s="93">
        <v>-1809</v>
      </c>
      <c r="L45"/>
      <c r="M45" s="93">
        <v>-1098</v>
      </c>
      <c r="P45" s="29"/>
      <c r="Q45" s="29"/>
    </row>
    <row r="46" spans="1:17" x14ac:dyDescent="0.2">
      <c r="A46" s="28"/>
      <c r="B46" s="31"/>
      <c r="C46" s="31" t="s">
        <v>71</v>
      </c>
      <c r="E46" s="95">
        <v>785</v>
      </c>
      <c r="F46" s="30"/>
      <c r="G46" s="33">
        <v>7986</v>
      </c>
      <c r="H46" s="30"/>
      <c r="I46" s="95">
        <v>2613</v>
      </c>
      <c r="J46" s="30"/>
      <c r="K46" s="95">
        <v>8771</v>
      </c>
      <c r="L46"/>
      <c r="M46" s="95">
        <v>5460</v>
      </c>
      <c r="P46" s="29"/>
      <c r="Q46" s="29"/>
    </row>
    <row r="47" spans="1:17" x14ac:dyDescent="0.2">
      <c r="B47" s="31" t="s">
        <v>141</v>
      </c>
      <c r="C47" s="31"/>
      <c r="E47" s="95">
        <f>SUM(E44:E46)</f>
        <v>261</v>
      </c>
      <c r="F47" s="30"/>
      <c r="G47" s="95">
        <f>SUM(G44:G46)</f>
        <v>6701</v>
      </c>
      <c r="H47" s="93"/>
      <c r="I47" s="95">
        <f>SUM(I44:I46)</f>
        <v>2156</v>
      </c>
      <c r="J47" s="30"/>
      <c r="K47" s="95">
        <f>SUM(K44:K46)</f>
        <v>6962</v>
      </c>
      <c r="L47"/>
      <c r="M47" s="95">
        <f>SUM(M44:M46)</f>
        <v>4332</v>
      </c>
      <c r="P47" s="29"/>
      <c r="Q47" s="29"/>
    </row>
    <row r="48" spans="1:17" x14ac:dyDescent="0.2">
      <c r="B48" s="31" t="s">
        <v>58</v>
      </c>
      <c r="C48" s="31"/>
      <c r="E48" s="94">
        <v>-1263</v>
      </c>
      <c r="F48" s="30"/>
      <c r="G48" s="32">
        <v>-363</v>
      </c>
      <c r="H48" s="30"/>
      <c r="I48" s="94">
        <v>-50</v>
      </c>
      <c r="J48" s="30"/>
      <c r="K48" s="94">
        <v>-1626</v>
      </c>
      <c r="L48"/>
      <c r="M48" s="94">
        <v>-304</v>
      </c>
      <c r="P48" s="29"/>
      <c r="Q48" s="29"/>
    </row>
    <row r="49" spans="1:17" x14ac:dyDescent="0.2">
      <c r="A49" s="28" t="s">
        <v>85</v>
      </c>
      <c r="B49" s="31"/>
      <c r="C49" s="31"/>
      <c r="E49" s="93">
        <f>E33+E41+E47+E48</f>
        <v>28000</v>
      </c>
      <c r="F49" s="30"/>
      <c r="G49" s="30">
        <f>G33+G41+G47+G48</f>
        <v>-14743</v>
      </c>
      <c r="H49" s="30"/>
      <c r="I49" s="93">
        <f>I33+I41+I47+I48</f>
        <v>8445</v>
      </c>
      <c r="J49" s="30"/>
      <c r="K49" s="93">
        <f>K33+K41+K47+K48</f>
        <v>13257</v>
      </c>
      <c r="L49"/>
      <c r="M49" s="93">
        <f>M33+M41+M47+M48</f>
        <v>-2730</v>
      </c>
      <c r="P49" s="29"/>
      <c r="Q49" s="29"/>
    </row>
    <row r="50" spans="1:17" ht="14.25" customHeight="1" x14ac:dyDescent="0.2">
      <c r="A50" s="34" t="s">
        <v>40</v>
      </c>
      <c r="B50" s="34"/>
      <c r="C50" s="35"/>
      <c r="E50" s="93">
        <v>27175</v>
      </c>
      <c r="F50" s="30"/>
      <c r="G50" s="30">
        <v>41918</v>
      </c>
      <c r="H50" s="30"/>
      <c r="I50" s="93">
        <v>35620</v>
      </c>
      <c r="J50" s="30"/>
      <c r="K50" s="93">
        <v>41918</v>
      </c>
      <c r="L50"/>
      <c r="M50" s="93">
        <v>46795</v>
      </c>
      <c r="P50" s="29"/>
      <c r="Q50" s="29"/>
    </row>
    <row r="51" spans="1:17" ht="13.5" thickBot="1" x14ac:dyDescent="0.25">
      <c r="A51" s="34" t="s">
        <v>41</v>
      </c>
      <c r="B51" s="34"/>
      <c r="C51" s="35"/>
      <c r="E51" s="19">
        <f>E49+E50</f>
        <v>55175</v>
      </c>
      <c r="F51" s="17"/>
      <c r="G51" s="19">
        <f>G49+G50</f>
        <v>27175</v>
      </c>
      <c r="H51" s="17"/>
      <c r="I51" s="19">
        <f>I49+I50</f>
        <v>44065</v>
      </c>
      <c r="J51" s="17"/>
      <c r="K51" s="19">
        <f>K49+K50</f>
        <v>55175</v>
      </c>
      <c r="L51"/>
      <c r="M51" s="19">
        <f>M49+M50</f>
        <v>44065</v>
      </c>
      <c r="P51" s="36"/>
      <c r="Q51" s="29"/>
    </row>
    <row r="52" spans="1:17" ht="13.5" thickTop="1" x14ac:dyDescent="0.2">
      <c r="E52" s="93"/>
      <c r="F52" s="30"/>
      <c r="G52" s="30"/>
      <c r="H52" s="30"/>
      <c r="I52" s="30"/>
      <c r="J52" s="30"/>
      <c r="K52" s="93"/>
      <c r="L52"/>
      <c r="M52" s="30"/>
      <c r="P52" s="29"/>
      <c r="Q52" s="29"/>
    </row>
    <row r="53" spans="1:17" x14ac:dyDescent="0.2">
      <c r="E53" s="96"/>
      <c r="K53"/>
      <c r="L53"/>
      <c r="M53"/>
      <c r="P53" s="29"/>
      <c r="Q53" s="29"/>
    </row>
    <row r="54" spans="1:17" x14ac:dyDescent="0.2">
      <c r="K54"/>
      <c r="L54"/>
      <c r="M54"/>
      <c r="P54" s="29"/>
      <c r="Q54" s="29"/>
    </row>
    <row r="55" spans="1:17" x14ac:dyDescent="0.2">
      <c r="K55"/>
      <c r="L55"/>
      <c r="M55"/>
      <c r="P55" s="29"/>
      <c r="Q55" s="29"/>
    </row>
    <row r="56" spans="1:17" x14ac:dyDescent="0.2">
      <c r="E56" s="37"/>
      <c r="K56"/>
      <c r="L56"/>
      <c r="M56"/>
      <c r="P56" s="29"/>
      <c r="Q56" s="29"/>
    </row>
    <row r="57" spans="1:17" x14ac:dyDescent="0.2">
      <c r="K57"/>
      <c r="L57"/>
      <c r="M57"/>
      <c r="P57" s="29"/>
      <c r="Q57" s="29"/>
    </row>
    <row r="58" spans="1:17" x14ac:dyDescent="0.2">
      <c r="P58" s="29"/>
      <c r="Q58" s="29"/>
    </row>
    <row r="59" spans="1:17" x14ac:dyDescent="0.2">
      <c r="P59" s="29"/>
      <c r="Q59" s="29"/>
    </row>
    <row r="60" spans="1:17" x14ac:dyDescent="0.2">
      <c r="P60" s="29"/>
      <c r="Q60" s="29"/>
    </row>
    <row r="61" spans="1:17" x14ac:dyDescent="0.2">
      <c r="P61" s="29"/>
      <c r="Q61" s="29"/>
    </row>
    <row r="62" spans="1:17" x14ac:dyDescent="0.2">
      <c r="P62" s="29"/>
      <c r="Q62" s="29"/>
    </row>
    <row r="63" spans="1:17" x14ac:dyDescent="0.2">
      <c r="P63" s="29"/>
      <c r="Q63" s="29"/>
    </row>
    <row r="64" spans="1:17" x14ac:dyDescent="0.2">
      <c r="P64" s="29"/>
      <c r="Q64" s="29"/>
    </row>
    <row r="65" spans="5:17" x14ac:dyDescent="0.2">
      <c r="M65" s="29"/>
      <c r="P65" s="29"/>
      <c r="Q65" s="29"/>
    </row>
    <row r="66" spans="5:17" x14ac:dyDescent="0.2">
      <c r="E66" s="29"/>
      <c r="F66" s="29"/>
      <c r="G66" s="29"/>
      <c r="H66" s="29"/>
      <c r="I66" s="29"/>
      <c r="J66" s="29"/>
      <c r="K66" s="29"/>
      <c r="L66" s="29"/>
      <c r="M66" s="29"/>
      <c r="P66" s="29"/>
      <c r="Q66" s="29"/>
    </row>
    <row r="67" spans="5:17" x14ac:dyDescent="0.2">
      <c r="E67" s="29"/>
      <c r="F67" s="29"/>
      <c r="G67" s="29"/>
      <c r="H67" s="29"/>
      <c r="I67" s="29"/>
      <c r="J67" s="29"/>
      <c r="K67" s="29"/>
      <c r="L67" s="29"/>
      <c r="M67" s="29"/>
      <c r="P67" s="29"/>
      <c r="Q67" s="29"/>
    </row>
    <row r="68" spans="5:17" x14ac:dyDescent="0.2">
      <c r="E68" s="29"/>
      <c r="F68" s="29"/>
      <c r="G68" s="29"/>
      <c r="H68" s="29"/>
      <c r="I68" s="29"/>
      <c r="J68" s="29"/>
      <c r="K68" s="29"/>
      <c r="L68" s="29"/>
      <c r="M68" s="29"/>
      <c r="P68" s="29"/>
      <c r="Q68" s="29"/>
    </row>
    <row r="69" spans="5:17" x14ac:dyDescent="0.2">
      <c r="E69" s="29"/>
      <c r="F69" s="29"/>
      <c r="G69" s="29"/>
      <c r="H69" s="29"/>
      <c r="I69" s="29"/>
      <c r="J69" s="29"/>
      <c r="K69" s="29"/>
      <c r="L69" s="29"/>
      <c r="M69" s="29"/>
      <c r="P69" s="29"/>
      <c r="Q69" s="29"/>
    </row>
    <row r="70" spans="5:17" x14ac:dyDescent="0.2">
      <c r="E70" s="29"/>
      <c r="F70" s="29"/>
      <c r="G70" s="29"/>
      <c r="H70" s="29"/>
      <c r="I70" s="29"/>
      <c r="J70" s="29"/>
      <c r="K70" s="29"/>
      <c r="L70" s="29"/>
      <c r="M70" s="29"/>
      <c r="P70" s="29"/>
      <c r="Q70" s="29"/>
    </row>
    <row r="71" spans="5:17" x14ac:dyDescent="0.2">
      <c r="E71" s="29"/>
      <c r="F71" s="29"/>
      <c r="G71" s="29"/>
      <c r="H71" s="29"/>
      <c r="I71" s="29"/>
      <c r="J71" s="29"/>
      <c r="K71" s="29"/>
      <c r="L71" s="29"/>
      <c r="M71" s="29"/>
      <c r="P71" s="29"/>
      <c r="Q71" s="29"/>
    </row>
    <row r="72" spans="5:17" x14ac:dyDescent="0.2">
      <c r="E72" s="29"/>
      <c r="F72" s="29"/>
      <c r="G72" s="29"/>
      <c r="H72" s="29"/>
      <c r="I72" s="29"/>
      <c r="J72" s="29"/>
      <c r="K72" s="29"/>
      <c r="L72" s="29"/>
      <c r="M72" s="29"/>
      <c r="P72" s="29"/>
      <c r="Q72" s="29"/>
    </row>
    <row r="73" spans="5:17" x14ac:dyDescent="0.2">
      <c r="E73" s="29"/>
      <c r="F73" s="29"/>
      <c r="G73" s="29"/>
      <c r="H73" s="29"/>
      <c r="I73" s="29"/>
      <c r="J73" s="29"/>
      <c r="K73" s="29"/>
      <c r="L73" s="29"/>
      <c r="M73" s="29"/>
      <c r="P73" s="29"/>
      <c r="Q73" s="29"/>
    </row>
    <row r="74" spans="5:17" x14ac:dyDescent="0.2">
      <c r="E74" s="29"/>
      <c r="F74" s="29"/>
      <c r="G74" s="29"/>
      <c r="H74" s="29"/>
      <c r="I74" s="29"/>
      <c r="J74" s="29"/>
      <c r="K74" s="29"/>
      <c r="L74" s="29"/>
      <c r="M74" s="29"/>
      <c r="P74" s="29"/>
      <c r="Q74" s="29"/>
    </row>
    <row r="75" spans="5:17" x14ac:dyDescent="0.2">
      <c r="E75" s="29"/>
      <c r="F75" s="29"/>
      <c r="G75" s="29"/>
      <c r="H75" s="29"/>
      <c r="I75" s="29"/>
      <c r="J75" s="29"/>
      <c r="K75" s="29"/>
      <c r="L75" s="29"/>
      <c r="M75" s="29"/>
      <c r="P75" s="29"/>
      <c r="Q75" s="29"/>
    </row>
    <row r="76" spans="5:17" x14ac:dyDescent="0.2">
      <c r="E76" s="29"/>
      <c r="F76" s="29"/>
      <c r="G76" s="29"/>
      <c r="H76" s="29"/>
      <c r="I76" s="29"/>
      <c r="J76" s="29"/>
      <c r="K76" s="29"/>
      <c r="L76" s="29"/>
      <c r="M76" s="29"/>
      <c r="P76" s="29"/>
      <c r="Q76" s="29"/>
    </row>
    <row r="77" spans="5:17" x14ac:dyDescent="0.2">
      <c r="E77" s="29"/>
      <c r="F77" s="29"/>
      <c r="G77" s="29"/>
      <c r="H77" s="29"/>
      <c r="I77" s="29"/>
      <c r="J77" s="29"/>
      <c r="K77" s="29"/>
      <c r="L77" s="29"/>
      <c r="M77" s="29"/>
      <c r="P77" s="29"/>
      <c r="Q77" s="29"/>
    </row>
  </sheetData>
  <mergeCells count="7">
    <mergeCell ref="B15:C15"/>
    <mergeCell ref="A1:M1"/>
    <mergeCell ref="A2:M2"/>
    <mergeCell ref="A3:M3"/>
    <mergeCell ref="A4:M4"/>
    <mergeCell ref="E7:I7"/>
    <mergeCell ref="K7:M7"/>
  </mergeCells>
  <pageMargins left="0.5" right="0.5" top="0.75" bottom="0.5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2B93-EA89-4E79-958E-4C0B69D3853F}">
  <sheetPr>
    <pageSetUpPr fitToPage="1"/>
  </sheetPr>
  <dimension ref="A1:U33"/>
  <sheetViews>
    <sheetView showGridLines="0" zoomScaleNormal="100" workbookViewId="0">
      <selection activeCell="E34" sqref="E34"/>
    </sheetView>
  </sheetViews>
  <sheetFormatPr defaultRowHeight="12.75" x14ac:dyDescent="0.2"/>
  <cols>
    <col min="1" max="1" width="52" customWidth="1"/>
    <col min="2" max="2" width="1.7109375" customWidth="1"/>
    <col min="3" max="3" width="11.7109375" customWidth="1"/>
    <col min="4" max="4" width="1.7109375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3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3.7109375" customWidth="1"/>
  </cols>
  <sheetData>
    <row r="1" spans="1:21" x14ac:dyDescent="0.2">
      <c r="A1" s="126" t="s">
        <v>163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</row>
    <row r="2" spans="1:21" x14ac:dyDescent="0.2">
      <c r="A2" s="126" t="s">
        <v>134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x14ac:dyDescent="0.2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x14ac:dyDescent="0.2">
      <c r="A4" s="126" t="s">
        <v>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1" x14ac:dyDescent="0.2">
      <c r="A5" s="1"/>
      <c r="C5" s="45"/>
      <c r="D5" s="45"/>
      <c r="E5" s="45"/>
      <c r="F5" s="45"/>
    </row>
    <row r="6" spans="1:21" x14ac:dyDescent="0.2">
      <c r="A6" s="5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5"/>
      <c r="S6" s="4"/>
      <c r="T6" s="45"/>
      <c r="U6" s="45"/>
    </row>
    <row r="7" spans="1:21" x14ac:dyDescent="0.2">
      <c r="C7" s="127" t="s">
        <v>25</v>
      </c>
      <c r="D7" s="127"/>
      <c r="E7" s="127"/>
      <c r="F7" s="127"/>
      <c r="G7" s="127"/>
      <c r="H7" s="127"/>
      <c r="I7" s="127"/>
      <c r="J7" s="127"/>
      <c r="K7" s="127"/>
      <c r="L7" s="127"/>
      <c r="M7" s="127"/>
      <c r="O7" s="127" t="s">
        <v>121</v>
      </c>
      <c r="P7" s="127"/>
      <c r="Q7" s="127"/>
      <c r="R7" s="127"/>
      <c r="S7" s="127"/>
      <c r="T7" s="127"/>
      <c r="U7" s="127"/>
    </row>
    <row r="8" spans="1:21" ht="6.75" customHeight="1" x14ac:dyDescent="0.2"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21" x14ac:dyDescent="0.2">
      <c r="C9" s="133">
        <v>44742</v>
      </c>
      <c r="D9" s="133"/>
      <c r="E9" s="133"/>
      <c r="F9" s="45"/>
      <c r="G9" s="133">
        <v>44651</v>
      </c>
      <c r="H9" s="133"/>
      <c r="I9" s="133"/>
      <c r="J9" s="45"/>
      <c r="K9" s="133">
        <v>44377</v>
      </c>
      <c r="L9" s="133"/>
      <c r="M9" s="133"/>
      <c r="O9" s="133">
        <v>44742</v>
      </c>
      <c r="P9" s="133"/>
      <c r="Q9" s="133"/>
      <c r="R9" s="46"/>
      <c r="S9" s="133">
        <v>44377</v>
      </c>
      <c r="T9" s="133"/>
      <c r="U9" s="133"/>
    </row>
    <row r="10" spans="1:21" x14ac:dyDescent="0.2">
      <c r="C10" s="21" t="s">
        <v>66</v>
      </c>
      <c r="D10" s="45"/>
      <c r="E10" s="21" t="s">
        <v>67</v>
      </c>
      <c r="F10" s="45"/>
      <c r="G10" s="21" t="s">
        <v>66</v>
      </c>
      <c r="H10" s="45"/>
      <c r="I10" s="21" t="s">
        <v>67</v>
      </c>
      <c r="J10" s="45"/>
      <c r="K10" s="99" t="s">
        <v>66</v>
      </c>
      <c r="L10" s="98"/>
      <c r="M10" s="99" t="s">
        <v>67</v>
      </c>
      <c r="O10" s="21" t="s">
        <v>66</v>
      </c>
      <c r="P10" s="45"/>
      <c r="Q10" s="21" t="s">
        <v>67</v>
      </c>
      <c r="R10" s="46"/>
      <c r="S10" s="99" t="s">
        <v>66</v>
      </c>
      <c r="T10" s="98"/>
      <c r="U10" s="99" t="s">
        <v>67</v>
      </c>
    </row>
    <row r="11" spans="1:21" ht="7.5" customHeight="1" x14ac:dyDescent="0.2"/>
    <row r="12" spans="1:21" x14ac:dyDescent="0.2">
      <c r="A12" s="6" t="s">
        <v>112</v>
      </c>
      <c r="C12" s="81">
        <v>-16428</v>
      </c>
      <c r="D12" s="81"/>
      <c r="E12" s="82">
        <f>C12/E23</f>
        <v>-0.10823845667299178</v>
      </c>
      <c r="F12" s="2"/>
      <c r="G12" s="102">
        <v>-19172</v>
      </c>
      <c r="H12" s="102"/>
      <c r="I12" s="103">
        <f>G12/I23</f>
        <v>-0.14146154300218405</v>
      </c>
      <c r="J12" s="2"/>
      <c r="K12" s="81">
        <v>-13698</v>
      </c>
      <c r="L12" s="81"/>
      <c r="M12" s="82">
        <f>K12/M23</f>
        <v>-0.10867116223720746</v>
      </c>
      <c r="O12" s="81">
        <v>-35600</v>
      </c>
      <c r="P12" s="81"/>
      <c r="Q12" s="82">
        <f>O12/Q23</f>
        <v>-0.24782112327012504</v>
      </c>
      <c r="S12" s="81">
        <v>-39227</v>
      </c>
      <c r="T12" s="81"/>
      <c r="U12" s="82">
        <f>S12/U23</f>
        <v>-0.31338978988575539</v>
      </c>
    </row>
    <row r="13" spans="1:21" ht="7.5" customHeight="1" x14ac:dyDescent="0.2">
      <c r="C13" s="83"/>
      <c r="D13" s="83"/>
      <c r="E13" s="83"/>
      <c r="F13" s="2"/>
      <c r="G13" s="30"/>
      <c r="H13" s="30"/>
      <c r="I13" s="30"/>
      <c r="J13" s="2"/>
      <c r="K13" s="83"/>
      <c r="L13" s="83"/>
      <c r="M13" s="83"/>
      <c r="O13" s="83"/>
      <c r="P13" s="83"/>
      <c r="Q13" s="83"/>
      <c r="S13" s="83"/>
      <c r="T13" s="83"/>
      <c r="U13" s="83"/>
    </row>
    <row r="14" spans="1:21" x14ac:dyDescent="0.2">
      <c r="A14" t="s">
        <v>37</v>
      </c>
      <c r="C14" s="84">
        <v>7291</v>
      </c>
      <c r="D14" s="84"/>
      <c r="E14" s="85">
        <f>C14/E23</f>
        <v>4.8037897954880879E-2</v>
      </c>
      <c r="F14" s="66"/>
      <c r="G14" s="30">
        <v>7012</v>
      </c>
      <c r="H14" s="30"/>
      <c r="I14" s="104">
        <f>G14/I23</f>
        <v>5.1738386163744758E-2</v>
      </c>
      <c r="J14" s="66"/>
      <c r="K14" s="84">
        <v>3341</v>
      </c>
      <c r="L14" s="84"/>
      <c r="M14" s="85">
        <f>K14/M23</f>
        <v>2.650535501785006E-2</v>
      </c>
      <c r="N14" s="62"/>
      <c r="O14" s="84">
        <v>14303</v>
      </c>
      <c r="P14" s="84"/>
      <c r="Q14" s="85">
        <f>O14/Q23</f>
        <v>9.9567009161028036E-2</v>
      </c>
      <c r="R14" s="62"/>
      <c r="S14" s="84">
        <f>3341+2644</f>
        <v>5985</v>
      </c>
      <c r="T14" s="84"/>
      <c r="U14" s="85">
        <f>S14/U23</f>
        <v>4.7814971638571541E-2</v>
      </c>
    </row>
    <row r="15" spans="1:21" x14ac:dyDescent="0.2">
      <c r="A15" t="s">
        <v>119</v>
      </c>
      <c r="C15" s="84">
        <v>211</v>
      </c>
      <c r="D15" s="84"/>
      <c r="E15" s="85">
        <f>C15/E23</f>
        <v>1.3902066202825217E-3</v>
      </c>
      <c r="F15" s="66"/>
      <c r="G15" s="30">
        <v>209</v>
      </c>
      <c r="H15" s="30"/>
      <c r="I15" s="104">
        <f>G15/I23</f>
        <v>1.5421167581606754E-3</v>
      </c>
      <c r="J15" s="66"/>
      <c r="K15" s="84">
        <v>201</v>
      </c>
      <c r="L15" s="84"/>
      <c r="M15" s="85">
        <f>K15/M23</f>
        <v>1.5946053153510511E-3</v>
      </c>
      <c r="N15" s="62"/>
      <c r="O15" s="84">
        <v>420</v>
      </c>
      <c r="P15" s="84"/>
      <c r="Q15" s="85">
        <f>O15/Q23</f>
        <v>2.9237323531868683E-3</v>
      </c>
      <c r="R15" s="62"/>
      <c r="S15" s="84">
        <v>400</v>
      </c>
      <c r="T15" s="84"/>
      <c r="U15" s="85">
        <f>S15/U23</f>
        <v>3.1956539106814731E-3</v>
      </c>
    </row>
    <row r="16" spans="1:21" x14ac:dyDescent="0.2">
      <c r="A16" t="s">
        <v>117</v>
      </c>
      <c r="C16" s="84">
        <v>4368</v>
      </c>
      <c r="D16" s="84"/>
      <c r="E16" s="85">
        <f>C16/$E$23</f>
        <v>2.8779253636938645E-2</v>
      </c>
      <c r="F16" s="66"/>
      <c r="G16" s="30">
        <v>698</v>
      </c>
      <c r="H16" s="30"/>
      <c r="I16" s="104">
        <f>G16/I23</f>
        <v>5.1502272593117286E-3</v>
      </c>
      <c r="J16" s="66"/>
      <c r="K16" s="84">
        <v>2155</v>
      </c>
      <c r="L16" s="84"/>
      <c r="M16" s="85">
        <f>K16/$M$23</f>
        <v>1.7096390321301072E-2</v>
      </c>
      <c r="N16" s="62"/>
      <c r="O16" s="84">
        <v>5066</v>
      </c>
      <c r="P16" s="84"/>
      <c r="Q16" s="85">
        <f>O16/$Q$23</f>
        <v>3.5265781193439705E-2</v>
      </c>
      <c r="R16" s="62"/>
      <c r="S16" s="84">
        <f>2155+11700</f>
        <v>13855</v>
      </c>
      <c r="T16" s="84"/>
      <c r="U16" s="85">
        <f>S16/$U$23</f>
        <v>0.11068946233122953</v>
      </c>
    </row>
    <row r="17" spans="1:21" x14ac:dyDescent="0.2">
      <c r="A17" t="s">
        <v>150</v>
      </c>
      <c r="C17" s="84">
        <v>14167</v>
      </c>
      <c r="D17" s="84"/>
      <c r="E17" s="85">
        <f t="shared" ref="E17:E18" si="0">C17/$E$23</f>
        <v>9.3341503267973858E-2</v>
      </c>
      <c r="F17" s="66"/>
      <c r="G17" s="30">
        <v>5107</v>
      </c>
      <c r="H17" s="30"/>
      <c r="I17" s="104">
        <f>G17/I23</f>
        <v>3.7682250162328082E-2</v>
      </c>
      <c r="J17" s="66"/>
      <c r="K17" s="84">
        <v>0</v>
      </c>
      <c r="L17" s="84"/>
      <c r="M17" s="85">
        <f t="shared" ref="M17:M18" si="1">K17/$M$23</f>
        <v>0</v>
      </c>
      <c r="N17" s="62"/>
      <c r="O17" s="84">
        <v>19274</v>
      </c>
      <c r="P17" s="84"/>
      <c r="Q17" s="85">
        <f t="shared" ref="Q17:Q18" si="2">O17/$Q$23</f>
        <v>0.1341714699412469</v>
      </c>
      <c r="R17" s="62"/>
      <c r="S17" s="84">
        <v>0</v>
      </c>
      <c r="T17" s="84"/>
      <c r="U17" s="85">
        <f t="shared" ref="U17:U18" si="3">S17/$U$23</f>
        <v>0</v>
      </c>
    </row>
    <row r="18" spans="1:21" x14ac:dyDescent="0.2">
      <c r="A18" t="s">
        <v>151</v>
      </c>
      <c r="C18" s="86">
        <v>1172</v>
      </c>
      <c r="D18" s="84"/>
      <c r="E18" s="87">
        <f t="shared" si="0"/>
        <v>7.7219059666877501E-3</v>
      </c>
      <c r="F18" s="66"/>
      <c r="G18" s="33">
        <v>786</v>
      </c>
      <c r="H18" s="30"/>
      <c r="I18" s="105">
        <f>G18/I23</f>
        <v>5.7995395785372765E-3</v>
      </c>
      <c r="J18" s="66"/>
      <c r="K18" s="86">
        <v>0</v>
      </c>
      <c r="L18" s="84"/>
      <c r="M18" s="87">
        <f t="shared" si="1"/>
        <v>0</v>
      </c>
      <c r="N18" s="62"/>
      <c r="O18" s="86">
        <v>1958</v>
      </c>
      <c r="P18" s="84"/>
      <c r="Q18" s="87">
        <f t="shared" si="2"/>
        <v>1.3630161779856877E-2</v>
      </c>
      <c r="R18" s="62"/>
      <c r="S18" s="86">
        <v>0</v>
      </c>
      <c r="T18" s="84"/>
      <c r="U18" s="87">
        <f t="shared" si="3"/>
        <v>0</v>
      </c>
    </row>
    <row r="19" spans="1:21" ht="7.5" customHeight="1" x14ac:dyDescent="0.2">
      <c r="C19" s="83"/>
      <c r="D19" s="83"/>
      <c r="E19" s="83"/>
      <c r="F19" s="2"/>
      <c r="G19" s="30"/>
      <c r="H19" s="30"/>
      <c r="I19" s="30"/>
      <c r="J19" s="2"/>
      <c r="K19" s="83"/>
      <c r="L19" s="83"/>
      <c r="M19" s="83"/>
      <c r="O19" s="83"/>
      <c r="P19" s="83"/>
      <c r="Q19" s="83"/>
      <c r="S19" s="83"/>
      <c r="T19" s="83"/>
      <c r="U19" s="83"/>
    </row>
    <row r="20" spans="1:21" ht="13.5" thickBot="1" x14ac:dyDescent="0.25">
      <c r="A20" s="6" t="s">
        <v>142</v>
      </c>
      <c r="C20" s="88">
        <f>SUM(C12:C18)</f>
        <v>10781</v>
      </c>
      <c r="D20" s="81"/>
      <c r="E20" s="89">
        <f>C20/E23</f>
        <v>7.1032310773771881E-2</v>
      </c>
      <c r="F20" s="2"/>
      <c r="G20" s="106">
        <f>SUM(G12:G18)</f>
        <v>-5360</v>
      </c>
      <c r="H20" s="102"/>
      <c r="I20" s="107">
        <f>G20/I23</f>
        <v>-3.9549023080101532E-2</v>
      </c>
      <c r="J20" s="2"/>
      <c r="K20" s="88">
        <f>SUM(K12:K18)</f>
        <v>-8001</v>
      </c>
      <c r="L20" s="81"/>
      <c r="M20" s="89">
        <f>K20/M23</f>
        <v>-6.3474811582705279E-2</v>
      </c>
      <c r="O20" s="88">
        <f>SUM(O12:O18)</f>
        <v>5421</v>
      </c>
      <c r="P20" s="81"/>
      <c r="Q20" s="89">
        <f>O20/Q23</f>
        <v>3.7737031158633361E-2</v>
      </c>
      <c r="S20" s="88">
        <f>SUM(S12:S16)</f>
        <v>-18987</v>
      </c>
      <c r="T20" s="81"/>
      <c r="U20" s="89">
        <f>S20/U23</f>
        <v>-0.15168970200527282</v>
      </c>
    </row>
    <row r="21" spans="1:21" ht="13.5" thickTop="1" x14ac:dyDescent="0.2">
      <c r="C21" s="83"/>
      <c r="D21" s="83"/>
      <c r="E21" s="83"/>
      <c r="F21" s="2"/>
      <c r="G21" s="30"/>
      <c r="H21" s="30"/>
      <c r="I21" s="30"/>
      <c r="J21" s="2"/>
      <c r="K21" s="83"/>
      <c r="L21" s="83"/>
      <c r="M21" s="83"/>
      <c r="O21" s="5"/>
      <c r="P21" s="5"/>
      <c r="Q21" s="5"/>
      <c r="S21" s="5"/>
      <c r="T21" s="5"/>
      <c r="U21" s="5"/>
    </row>
    <row r="22" spans="1:21" x14ac:dyDescent="0.2">
      <c r="C22" s="5"/>
      <c r="D22" s="5"/>
      <c r="E22" s="5"/>
      <c r="G22" s="9"/>
      <c r="H22" s="9"/>
      <c r="I22" s="9"/>
      <c r="K22" s="5"/>
      <c r="L22" s="5"/>
      <c r="M22" s="5"/>
      <c r="O22" s="5"/>
      <c r="P22" s="5"/>
      <c r="Q22" s="5"/>
      <c r="S22" s="5"/>
      <c r="T22" s="5"/>
      <c r="U22" s="5"/>
    </row>
    <row r="23" spans="1:21" x14ac:dyDescent="0.2">
      <c r="A23" s="6" t="s">
        <v>135</v>
      </c>
      <c r="C23" s="83"/>
      <c r="D23" s="83"/>
      <c r="E23" s="83">
        <v>151776</v>
      </c>
      <c r="F23" s="2"/>
      <c r="G23" s="30"/>
      <c r="H23" s="30"/>
      <c r="I23" s="30">
        <v>135528</v>
      </c>
      <c r="J23" s="83"/>
      <c r="K23" s="83"/>
      <c r="L23" s="83"/>
      <c r="M23" s="83">
        <v>126050</v>
      </c>
      <c r="N23" s="2"/>
      <c r="O23" s="83"/>
      <c r="P23" s="83"/>
      <c r="Q23" s="83">
        <v>143652</v>
      </c>
      <c r="S23" s="83"/>
      <c r="T23" s="83"/>
      <c r="U23" s="83">
        <v>125170</v>
      </c>
    </row>
    <row r="24" spans="1:21" x14ac:dyDescent="0.2">
      <c r="C24" s="83"/>
      <c r="D24" s="83"/>
      <c r="E24" s="83"/>
      <c r="F24" s="2"/>
      <c r="G24" s="2"/>
      <c r="H24" s="2"/>
      <c r="I24" s="2"/>
      <c r="J24" s="2"/>
      <c r="K24" s="2"/>
      <c r="L24" s="2"/>
      <c r="M24" s="2"/>
      <c r="N24" s="2"/>
      <c r="O24" s="83"/>
      <c r="P24" s="83"/>
      <c r="Q24" s="83"/>
    </row>
    <row r="25" spans="1:21" x14ac:dyDescent="0.2">
      <c r="A25" s="6"/>
      <c r="C25" s="65"/>
      <c r="D25" s="65"/>
      <c r="E25" s="65"/>
      <c r="F25" s="2"/>
      <c r="G25" s="2"/>
      <c r="H25" s="2"/>
      <c r="I25" s="2"/>
      <c r="J25" s="2"/>
      <c r="K25" s="65"/>
      <c r="L25" s="65"/>
      <c r="M25" s="65"/>
      <c r="N25" s="2"/>
      <c r="O25" s="83"/>
      <c r="P25" s="83"/>
      <c r="Q25" s="83"/>
    </row>
    <row r="26" spans="1:21" x14ac:dyDescent="0.2">
      <c r="C26" s="65"/>
      <c r="D26" s="65"/>
      <c r="E26" s="65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1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1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1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11">
    <mergeCell ref="C9:E9"/>
    <mergeCell ref="G9:I9"/>
    <mergeCell ref="K9:M9"/>
    <mergeCell ref="O9:Q9"/>
    <mergeCell ref="S9:U9"/>
    <mergeCell ref="A1:U1"/>
    <mergeCell ref="A2:U2"/>
    <mergeCell ref="A3:U3"/>
    <mergeCell ref="A4:U4"/>
    <mergeCell ref="C7:M7"/>
    <mergeCell ref="O7:U7"/>
  </mergeCells>
  <pageMargins left="0.5" right="0.25" top="0.75" bottom="0.5" header="0.5" footer="0.1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5B53-E360-46BF-A97C-67B376014353}">
  <dimension ref="A1:P31"/>
  <sheetViews>
    <sheetView showGridLines="0" zoomScaleNormal="100" workbookViewId="0">
      <selection activeCell="D31" sqref="D31"/>
    </sheetView>
  </sheetViews>
  <sheetFormatPr defaultRowHeight="12.75" x14ac:dyDescent="0.2"/>
  <cols>
    <col min="1" max="1" width="3.5703125" customWidth="1"/>
    <col min="2" max="2" width="48.85546875" customWidth="1"/>
    <col min="3" max="3" width="1.7109375" customWidth="1"/>
    <col min="4" max="4" width="11.7109375" customWidth="1"/>
    <col min="5" max="5" width="1.7109375" customWidth="1"/>
    <col min="6" max="6" width="11.7109375" customWidth="1"/>
    <col min="7" max="7" width="1.7109375" customWidth="1"/>
    <col min="8" max="8" width="11.7109375" customWidth="1"/>
    <col min="9" max="9" width="3.7109375" customWidth="1"/>
    <col min="10" max="10" width="11.7109375" customWidth="1"/>
    <col min="11" max="11" width="1.7109375" customWidth="1"/>
    <col min="12" max="12" width="11.7109375" customWidth="1"/>
    <col min="13" max="13" width="1.7109375" customWidth="1"/>
    <col min="14" max="14" width="6.140625" customWidth="1"/>
    <col min="15" max="15" width="11.140625" customWidth="1"/>
  </cols>
  <sheetData>
    <row r="1" spans="1:15" x14ac:dyDescent="0.2">
      <c r="A1" s="126" t="s">
        <v>163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</row>
    <row r="2" spans="1:15" x14ac:dyDescent="0.2">
      <c r="A2" s="126" t="s">
        <v>136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"/>
    </row>
    <row r="3" spans="1:15" x14ac:dyDescent="0.2">
      <c r="A3" s="126" t="s">
        <v>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"/>
    </row>
    <row r="4" spans="1:15" x14ac:dyDescent="0.2">
      <c r="A4" s="126" t="s">
        <v>12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"/>
    </row>
    <row r="5" spans="1:15" x14ac:dyDescent="0.2">
      <c r="B5" s="1"/>
      <c r="D5" s="45"/>
      <c r="E5" s="45"/>
      <c r="J5" s="5"/>
      <c r="K5" s="5"/>
      <c r="L5" s="5"/>
    </row>
    <row r="6" spans="1:15" x14ac:dyDescent="0.2">
      <c r="D6" s="4"/>
      <c r="E6" s="45"/>
      <c r="F6" s="4"/>
      <c r="G6" s="45"/>
      <c r="H6" s="45"/>
      <c r="J6" s="5"/>
      <c r="K6" s="5"/>
      <c r="L6" s="4"/>
    </row>
    <row r="7" spans="1:15" x14ac:dyDescent="0.2">
      <c r="D7" s="127" t="s">
        <v>25</v>
      </c>
      <c r="E7" s="127"/>
      <c r="F7" s="127"/>
      <c r="G7" s="127"/>
      <c r="H7" s="127"/>
      <c r="J7" s="134" t="s">
        <v>121</v>
      </c>
      <c r="K7" s="134"/>
      <c r="L7" s="134"/>
    </row>
    <row r="8" spans="1:15" x14ac:dyDescent="0.2">
      <c r="D8" s="45"/>
      <c r="E8" s="45"/>
      <c r="F8" s="45"/>
      <c r="G8" s="45"/>
      <c r="H8" s="45"/>
      <c r="J8" s="5"/>
      <c r="K8" s="5"/>
      <c r="L8" s="5"/>
    </row>
    <row r="9" spans="1:15" x14ac:dyDescent="0.2">
      <c r="D9" s="46" t="s">
        <v>122</v>
      </c>
      <c r="E9" s="45"/>
      <c r="F9" s="45" t="s">
        <v>42</v>
      </c>
      <c r="G9" s="45"/>
      <c r="H9" s="100" t="s">
        <v>122</v>
      </c>
      <c r="J9" s="91" t="s">
        <v>122</v>
      </c>
      <c r="K9" s="91"/>
      <c r="L9" s="91" t="s">
        <v>122</v>
      </c>
    </row>
    <row r="10" spans="1:15" x14ac:dyDescent="0.2">
      <c r="D10" s="114">
        <v>2022</v>
      </c>
      <c r="E10" s="45"/>
      <c r="F10" s="21">
        <v>2022</v>
      </c>
      <c r="G10" s="45"/>
      <c r="H10" s="99">
        <v>2021</v>
      </c>
      <c r="J10" s="92">
        <v>2022</v>
      </c>
      <c r="K10" s="91"/>
      <c r="L10" s="92">
        <v>2021</v>
      </c>
    </row>
    <row r="11" spans="1:15" ht="7.5" customHeight="1" x14ac:dyDescent="0.2">
      <c r="D11" s="5"/>
      <c r="H11" s="5"/>
      <c r="J11" s="5"/>
      <c r="K11" s="5"/>
      <c r="L11" s="5"/>
    </row>
    <row r="12" spans="1:15" x14ac:dyDescent="0.2">
      <c r="A12" s="6" t="s">
        <v>112</v>
      </c>
      <c r="D12" s="81">
        <v>-16428</v>
      </c>
      <c r="E12" s="3"/>
      <c r="F12" s="3">
        <v>-19172</v>
      </c>
      <c r="G12" s="3"/>
      <c r="H12" s="81">
        <v>-13698</v>
      </c>
      <c r="J12" s="81">
        <v>-35600</v>
      </c>
      <c r="K12" s="5"/>
      <c r="L12" s="81">
        <v>-39227</v>
      </c>
      <c r="O12" s="3"/>
    </row>
    <row r="13" spans="1:15" ht="7.5" customHeight="1" x14ac:dyDescent="0.2">
      <c r="D13" s="90"/>
      <c r="E13" s="67"/>
      <c r="F13" s="67"/>
      <c r="G13" s="67"/>
      <c r="H13" s="90"/>
      <c r="J13" s="90"/>
      <c r="K13" s="5"/>
      <c r="L13" s="90"/>
    </row>
    <row r="14" spans="1:15" x14ac:dyDescent="0.2">
      <c r="B14" t="s">
        <v>38</v>
      </c>
      <c r="D14" s="83">
        <v>7411</v>
      </c>
      <c r="E14" s="2"/>
      <c r="F14" s="2">
        <v>6121</v>
      </c>
      <c r="G14" s="2"/>
      <c r="H14" s="83">
        <v>6478</v>
      </c>
      <c r="J14" s="83">
        <v>13532</v>
      </c>
      <c r="K14" s="5"/>
      <c r="L14" s="83">
        <v>12697</v>
      </c>
      <c r="O14" s="3"/>
    </row>
    <row r="15" spans="1:15" x14ac:dyDescent="0.2">
      <c r="B15" t="s">
        <v>1</v>
      </c>
      <c r="D15" s="83">
        <v>1315</v>
      </c>
      <c r="E15" s="2"/>
      <c r="F15" s="2">
        <v>1313</v>
      </c>
      <c r="G15" s="2"/>
      <c r="H15" s="83">
        <v>1305</v>
      </c>
      <c r="J15" s="83">
        <v>2628</v>
      </c>
      <c r="K15" s="5"/>
      <c r="L15" s="83">
        <v>2591</v>
      </c>
      <c r="O15" s="3"/>
    </row>
    <row r="16" spans="1:15" x14ac:dyDescent="0.2">
      <c r="B16" s="6" t="s">
        <v>75</v>
      </c>
      <c r="D16" s="83">
        <v>1113</v>
      </c>
      <c r="E16" s="2"/>
      <c r="F16" s="2">
        <v>686</v>
      </c>
      <c r="G16" s="2"/>
      <c r="H16" s="83">
        <v>398</v>
      </c>
      <c r="J16" s="83">
        <v>1799</v>
      </c>
      <c r="K16" s="5"/>
      <c r="L16" s="83">
        <v>568</v>
      </c>
      <c r="O16" s="3"/>
    </row>
    <row r="17" spans="1:16" x14ac:dyDescent="0.2">
      <c r="B17" s="6" t="s">
        <v>155</v>
      </c>
      <c r="D17" s="86">
        <v>-19589</v>
      </c>
      <c r="E17" s="2"/>
      <c r="F17" s="63">
        <v>206</v>
      </c>
      <c r="G17" s="2"/>
      <c r="H17" s="86">
        <v>248</v>
      </c>
      <c r="J17" s="86">
        <v>-19383</v>
      </c>
      <c r="K17" s="5"/>
      <c r="L17" s="86">
        <v>507</v>
      </c>
      <c r="O17" s="3"/>
    </row>
    <row r="18" spans="1:16" ht="7.5" customHeight="1" x14ac:dyDescent="0.2">
      <c r="B18" s="6"/>
      <c r="D18" s="83"/>
      <c r="E18" s="2"/>
      <c r="F18" s="2"/>
      <c r="G18" s="2"/>
      <c r="H18" s="83"/>
      <c r="J18" s="83"/>
      <c r="K18" s="5"/>
      <c r="L18" s="83"/>
    </row>
    <row r="19" spans="1:16" x14ac:dyDescent="0.2">
      <c r="A19" t="s">
        <v>74</v>
      </c>
      <c r="D19" s="81">
        <f>SUM(D12:D17)</f>
        <v>-26178</v>
      </c>
      <c r="E19" s="2"/>
      <c r="F19" s="3">
        <f>SUM(F12:F17)</f>
        <v>-10846</v>
      </c>
      <c r="G19" s="2"/>
      <c r="H19" s="81">
        <f>SUM(H12:H17)</f>
        <v>-5269</v>
      </c>
      <c r="J19" s="81">
        <f>SUM(J12:J17)</f>
        <v>-37024</v>
      </c>
      <c r="K19" s="5"/>
      <c r="L19" s="81">
        <f>SUM(L12:L17)</f>
        <v>-22864</v>
      </c>
      <c r="O19" s="3"/>
    </row>
    <row r="20" spans="1:16" ht="7.5" customHeight="1" x14ac:dyDescent="0.2">
      <c r="D20" s="83"/>
      <c r="E20" s="2"/>
      <c r="F20" s="2"/>
      <c r="G20" s="2"/>
      <c r="H20" s="83"/>
      <c r="J20" s="83"/>
      <c r="K20" s="5"/>
      <c r="L20" s="83"/>
    </row>
    <row r="21" spans="1:16" ht="15" customHeight="1" x14ac:dyDescent="0.2">
      <c r="B21" t="s">
        <v>37</v>
      </c>
      <c r="D21" s="84">
        <v>7291</v>
      </c>
      <c r="E21" s="66"/>
      <c r="F21" s="2">
        <v>7012</v>
      </c>
      <c r="G21" s="66"/>
      <c r="H21" s="84">
        <v>3341</v>
      </c>
      <c r="I21" s="62"/>
      <c r="J21" s="84">
        <v>14303</v>
      </c>
      <c r="K21" s="77"/>
      <c r="L21" s="84">
        <v>5985</v>
      </c>
    </row>
    <row r="22" spans="1:16" x14ac:dyDescent="0.2">
      <c r="B22" s="9" t="s">
        <v>117</v>
      </c>
      <c r="D22" s="83">
        <v>4368</v>
      </c>
      <c r="E22" s="2"/>
      <c r="F22" s="2">
        <v>698</v>
      </c>
      <c r="G22" s="2"/>
      <c r="H22" s="2">
        <v>2155</v>
      </c>
      <c r="I22" s="9"/>
      <c r="J22" s="83">
        <v>5066</v>
      </c>
      <c r="K22" s="2"/>
      <c r="L22" s="2">
        <v>13855</v>
      </c>
      <c r="O22" s="3"/>
    </row>
    <row r="23" spans="1:16" x14ac:dyDescent="0.2">
      <c r="B23" s="9" t="s">
        <v>150</v>
      </c>
      <c r="D23" s="86">
        <v>14167</v>
      </c>
      <c r="E23" s="2"/>
      <c r="F23" s="63">
        <v>5107</v>
      </c>
      <c r="G23" s="2"/>
      <c r="H23" s="86">
        <v>0</v>
      </c>
      <c r="I23" s="9"/>
      <c r="J23" s="86">
        <v>19274</v>
      </c>
      <c r="L23" s="86">
        <v>0</v>
      </c>
      <c r="N23" s="2"/>
      <c r="P23" s="3"/>
    </row>
    <row r="24" spans="1:16" ht="7.5" customHeight="1" x14ac:dyDescent="0.2">
      <c r="D24" s="83"/>
      <c r="E24" s="2"/>
      <c r="F24" s="2"/>
      <c r="G24" s="2"/>
      <c r="H24" s="83"/>
      <c r="J24" s="83"/>
      <c r="K24" s="5"/>
      <c r="L24" s="83"/>
    </row>
    <row r="25" spans="1:16" ht="13.5" thickBot="1" x14ac:dyDescent="0.25">
      <c r="A25" s="6" t="s">
        <v>68</v>
      </c>
      <c r="D25" s="64">
        <f>SUM(D19:D23)</f>
        <v>-352</v>
      </c>
      <c r="E25" s="3"/>
      <c r="F25" s="64">
        <f>SUM(F19:F23)</f>
        <v>1971</v>
      </c>
      <c r="G25" s="3"/>
      <c r="H25" s="64">
        <f>SUM(H19:H23)</f>
        <v>227</v>
      </c>
      <c r="J25" s="88">
        <f>SUM(J19:J23)</f>
        <v>1619</v>
      </c>
      <c r="K25" s="5"/>
      <c r="L25" s="64">
        <f>SUM(L19:L23)</f>
        <v>-3024</v>
      </c>
      <c r="O25" s="3"/>
    </row>
    <row r="26" spans="1:16" ht="13.5" thickTop="1" x14ac:dyDescent="0.2">
      <c r="D26" s="90"/>
      <c r="E26" s="67"/>
      <c r="F26" s="67"/>
      <c r="G26" s="67"/>
      <c r="H26" s="67"/>
      <c r="J26" s="5"/>
      <c r="K26" s="5"/>
      <c r="L26" s="5"/>
    </row>
    <row r="27" spans="1:16" x14ac:dyDescent="0.2">
      <c r="D27" s="5"/>
      <c r="J27" s="5"/>
      <c r="K27" s="5"/>
      <c r="L27" s="5"/>
    </row>
    <row r="28" spans="1:16" x14ac:dyDescent="0.2">
      <c r="J28" s="5"/>
      <c r="K28" s="5"/>
      <c r="L28" s="5"/>
    </row>
    <row r="29" spans="1:16" x14ac:dyDescent="0.2">
      <c r="J29" s="5"/>
    </row>
    <row r="30" spans="1:16" x14ac:dyDescent="0.2">
      <c r="J30" s="5"/>
    </row>
    <row r="31" spans="1:16" x14ac:dyDescent="0.2">
      <c r="J31" s="5"/>
    </row>
  </sheetData>
  <mergeCells count="6">
    <mergeCell ref="A1:L1"/>
    <mergeCell ref="A2:L2"/>
    <mergeCell ref="A3:L3"/>
    <mergeCell ref="A4:L4"/>
    <mergeCell ref="D7:H7"/>
    <mergeCell ref="J7:L7"/>
  </mergeCells>
  <pageMargins left="0.75" right="0.5" top="0.75" bottom="0.75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18"/>
  <sheetViews>
    <sheetView workbookViewId="0">
      <selection activeCell="P31" sqref="P31"/>
    </sheetView>
  </sheetViews>
  <sheetFormatPr defaultColWidth="9.140625" defaultRowHeight="14.25" x14ac:dyDescent="0.2"/>
  <cols>
    <col min="1" max="1" width="42.7109375" style="120" customWidth="1"/>
    <col min="2" max="2" width="1.7109375" style="120" customWidth="1"/>
    <col min="3" max="3" width="21.5703125" style="120" customWidth="1"/>
    <col min="4" max="4" width="1.7109375" style="120" customWidth="1"/>
    <col min="5" max="5" width="21.7109375" style="120" customWidth="1"/>
    <col min="6" max="6" width="1.7109375" style="120" hidden="1" customWidth="1"/>
    <col min="7" max="7" width="21.5703125" style="120" hidden="1" customWidth="1"/>
    <col min="8" max="8" width="1.7109375" style="120" customWidth="1"/>
    <col min="9" max="9" width="9.140625" style="120"/>
    <col min="10" max="10" width="1.7109375" style="120" customWidth="1"/>
    <col min="11" max="11" width="9.140625" style="120"/>
    <col min="12" max="12" width="1.7109375" style="120" customWidth="1"/>
    <col min="13" max="16384" width="9.140625" style="120"/>
  </cols>
  <sheetData>
    <row r="1" spans="1:7" ht="15" x14ac:dyDescent="0.25">
      <c r="A1" s="135" t="s">
        <v>164</v>
      </c>
      <c r="B1" s="135"/>
      <c r="C1" s="135"/>
      <c r="D1" s="135"/>
      <c r="E1" s="135"/>
      <c r="F1" s="135"/>
      <c r="G1" s="135"/>
    </row>
    <row r="2" spans="1:7" ht="15" x14ac:dyDescent="0.25">
      <c r="A2" s="135" t="s">
        <v>143</v>
      </c>
      <c r="B2" s="135"/>
      <c r="C2" s="135"/>
      <c r="D2" s="135"/>
      <c r="E2" s="135"/>
      <c r="F2" s="135"/>
      <c r="G2" s="135"/>
    </row>
    <row r="3" spans="1:7" ht="7.5" customHeight="1" x14ac:dyDescent="0.25">
      <c r="A3" s="122"/>
      <c r="B3" s="122"/>
      <c r="C3" s="122"/>
      <c r="D3" s="122"/>
      <c r="E3" s="122"/>
      <c r="F3" s="122"/>
    </row>
    <row r="4" spans="1:7" ht="15" x14ac:dyDescent="0.25">
      <c r="A4" s="122"/>
      <c r="B4" s="122"/>
      <c r="C4" s="122"/>
      <c r="D4" s="122"/>
      <c r="E4" s="122"/>
      <c r="F4" s="122"/>
      <c r="G4" s="121"/>
    </row>
    <row r="5" spans="1:7" ht="15" x14ac:dyDescent="0.25">
      <c r="A5" s="122"/>
      <c r="B5" s="122"/>
      <c r="C5" s="123" t="s">
        <v>162</v>
      </c>
      <c r="D5" s="122"/>
      <c r="E5" s="123" t="s">
        <v>145</v>
      </c>
      <c r="F5" s="122"/>
      <c r="G5" s="123" t="s">
        <v>144</v>
      </c>
    </row>
    <row r="6" spans="1:7" ht="21" customHeight="1" x14ac:dyDescent="0.2">
      <c r="A6" s="121" t="s">
        <v>79</v>
      </c>
      <c r="B6" s="121"/>
      <c r="C6" s="119" t="s">
        <v>159</v>
      </c>
      <c r="D6" s="121"/>
      <c r="E6" s="119" t="s">
        <v>146</v>
      </c>
      <c r="F6" s="121"/>
      <c r="G6" s="119"/>
    </row>
    <row r="7" spans="1:7" ht="7.5" customHeight="1" x14ac:dyDescent="0.2">
      <c r="A7" s="121"/>
      <c r="B7" s="121"/>
      <c r="C7" s="119"/>
      <c r="D7" s="121"/>
      <c r="E7" s="119"/>
      <c r="F7" s="121"/>
      <c r="G7" s="119"/>
    </row>
    <row r="8" spans="1:7" ht="15.75" hidden="1" customHeight="1" x14ac:dyDescent="0.2">
      <c r="A8" s="121" t="s">
        <v>86</v>
      </c>
      <c r="B8" s="121"/>
      <c r="C8" s="119"/>
      <c r="D8" s="121"/>
      <c r="E8" s="119" t="s">
        <v>147</v>
      </c>
      <c r="F8" s="121"/>
      <c r="G8" s="124"/>
    </row>
    <row r="9" spans="1:7" ht="7.5" hidden="1" customHeight="1" x14ac:dyDescent="0.2">
      <c r="A9" s="121"/>
      <c r="B9" s="121"/>
      <c r="C9" s="119"/>
      <c r="D9" s="121"/>
      <c r="E9" s="119"/>
      <c r="F9" s="121"/>
      <c r="G9" s="119"/>
    </row>
    <row r="10" spans="1:7" hidden="1" x14ac:dyDescent="0.2">
      <c r="A10" s="121" t="s">
        <v>80</v>
      </c>
      <c r="B10" s="121"/>
      <c r="C10" s="119"/>
      <c r="D10" s="121"/>
      <c r="E10" s="119" t="s">
        <v>148</v>
      </c>
      <c r="F10" s="121"/>
      <c r="G10" s="124"/>
    </row>
    <row r="11" spans="1:7" ht="7.5" hidden="1" customHeight="1" x14ac:dyDescent="0.2">
      <c r="A11" s="121"/>
      <c r="B11" s="121"/>
      <c r="C11" s="119"/>
      <c r="D11" s="121"/>
      <c r="E11" s="119"/>
      <c r="F11" s="121"/>
      <c r="G11" s="119"/>
    </row>
    <row r="12" spans="1:7" x14ac:dyDescent="0.2">
      <c r="A12" s="121" t="s">
        <v>81</v>
      </c>
      <c r="B12" s="121"/>
      <c r="C12" s="119" t="s">
        <v>160</v>
      </c>
      <c r="D12" s="121"/>
      <c r="E12" s="119" t="s">
        <v>149</v>
      </c>
      <c r="F12" s="121"/>
      <c r="G12" s="125"/>
    </row>
    <row r="13" spans="1:7" ht="7.5" customHeight="1" x14ac:dyDescent="0.2">
      <c r="A13" s="121"/>
      <c r="B13" s="121"/>
      <c r="C13" s="119"/>
      <c r="D13" s="121"/>
      <c r="E13" s="119"/>
      <c r="F13" s="121"/>
      <c r="G13" s="119"/>
    </row>
    <row r="14" spans="1:7" x14ac:dyDescent="0.2">
      <c r="A14" s="121" t="s">
        <v>82</v>
      </c>
      <c r="B14" s="121"/>
      <c r="C14" s="119" t="s">
        <v>161</v>
      </c>
      <c r="D14" s="121"/>
      <c r="E14" s="119" t="s">
        <v>118</v>
      </c>
      <c r="F14" s="121"/>
      <c r="G14" s="125"/>
    </row>
    <row r="15" spans="1:7" x14ac:dyDescent="0.2">
      <c r="A15" s="121"/>
      <c r="B15" s="121"/>
      <c r="C15" s="121"/>
      <c r="D15" s="121"/>
      <c r="E15" s="121"/>
      <c r="F15" s="121"/>
    </row>
    <row r="16" spans="1:7" x14ac:dyDescent="0.2">
      <c r="A16" s="121"/>
      <c r="B16" s="121"/>
      <c r="C16" s="121"/>
      <c r="D16" s="121"/>
      <c r="E16" s="121"/>
      <c r="F16" s="121"/>
    </row>
    <row r="17" spans="1:6" x14ac:dyDescent="0.2">
      <c r="A17" s="121"/>
      <c r="B17" s="121"/>
      <c r="C17" s="121"/>
      <c r="D17" s="121"/>
      <c r="E17" s="121"/>
      <c r="F17" s="121"/>
    </row>
    <row r="18" spans="1:6" x14ac:dyDescent="0.2">
      <c r="A18" s="121"/>
      <c r="B18" s="121"/>
      <c r="C18" s="121"/>
      <c r="D18" s="121"/>
      <c r="E18" s="121"/>
      <c r="F18" s="12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 Balance Sheet</vt:lpstr>
      <vt:lpstr>2 Stmt. of Operations</vt:lpstr>
      <vt:lpstr>3 Supplemental Financial Data</vt:lpstr>
      <vt:lpstr>4 Cash Flow</vt:lpstr>
      <vt:lpstr>5 GAAP to Non GAAP Net Income</vt:lpstr>
      <vt:lpstr>6 GAAP NI toEBITDA toAdj EBITDA</vt:lpstr>
      <vt:lpstr>2022 Guidance</vt:lpstr>
      <vt:lpstr>'1 Balance Sheet'!Print_Area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2022-08-06T03:48:41Z</cp:lastPrinted>
  <dcterms:created xsi:type="dcterms:W3CDTF">2007-10-25T14:25:50Z</dcterms:created>
  <dcterms:modified xsi:type="dcterms:W3CDTF">2022-08-08T15:48:07Z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