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2021 Earnings Releases\Q3 2021\"/>
    </mc:Choice>
  </mc:AlternateContent>
  <xr:revisionPtr revIDLastSave="0" documentId="13_ncr:1_{81390913-949E-40C1-9F56-8FB8B5D8FB36}" xr6:coauthVersionLast="47" xr6:coauthVersionMax="47" xr10:uidLastSave="{00000000-0000-0000-0000-000000000000}"/>
  <bookViews>
    <workbookView xWindow="-108" yWindow="-108" windowWidth="30936" windowHeight="16896" activeTab="1" xr2:uid="{00000000-000D-0000-FFFF-FFFF00000000}"/>
  </bookViews>
  <sheets>
    <sheet name="1 Balance Sheet" sheetId="30" r:id="rId1"/>
    <sheet name="2 Stmt. of Operations" sheetId="34" r:id="rId2"/>
    <sheet name="3 Supplemental Financial Data" sheetId="35" r:id="rId3"/>
    <sheet name="4 Cash Flow" sheetId="36" r:id="rId4"/>
    <sheet name="5 GAAP to Non GAAP Net Income" sheetId="37" r:id="rId5"/>
    <sheet name="6 GAAP NI toEBITDA toAdj EBITDA" sheetId="38" r:id="rId6"/>
    <sheet name="2021 Guidance" sheetId="28" r:id="rId7"/>
    <sheet name="Sheet4" sheetId="19" r:id="rId8"/>
  </sheets>
  <definedNames>
    <definedName name="_xlnm.Print_Area" localSheetId="0">'1 Balance Sheet'!$A$1:$G$49</definedName>
    <definedName name="Z_775141A1_E1C4_4CD8_A529_BF6790BB4174_.wvu.Cols" localSheetId="3" hidden="1">'4 Cash Flow'!#REF!,'4 Cash Flow'!$O:$Q</definedName>
    <definedName name="Z_775141A1_E1C4_4CD8_A529_BF6790BB4174_.wvu.Rows" localSheetId="3" hidden="1">'4 Cash Flow'!#REF!,'4 Cash Flow'!$55:$62</definedName>
  </definedNames>
  <calcPr calcId="191029"/>
  <customWorkbookViews>
    <customWorkbookView name="Valued Employee - Personal View" guid="{775141A1-E1C4-4CD8-A529-BF6790BB4174}" mergeInterval="0" personalView="1" maximized="1" xWindow="1" yWindow="1" windowWidth="1680" windowHeight="829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38" l="1"/>
  <c r="J16" i="38"/>
  <c r="O12" i="37"/>
  <c r="O16" i="37"/>
  <c r="C17" i="37"/>
  <c r="I18" i="35"/>
  <c r="K28" i="35"/>
  <c r="I28" i="35"/>
  <c r="G28" i="35"/>
  <c r="E28" i="35"/>
  <c r="C28" i="35" l="1"/>
  <c r="E41" i="36" l="1"/>
  <c r="M41" i="36"/>
  <c r="K41" i="36"/>
  <c r="I41" i="36"/>
  <c r="G41" i="36"/>
  <c r="L25" i="38"/>
  <c r="H25" i="38"/>
  <c r="F25" i="38"/>
  <c r="U18" i="37"/>
  <c r="U17" i="37"/>
  <c r="S20" i="37"/>
  <c r="U20" i="37"/>
  <c r="Q18" i="37"/>
  <c r="Q17" i="37"/>
  <c r="O20" i="37"/>
  <c r="M18" i="37"/>
  <c r="M17" i="37"/>
  <c r="K20" i="37"/>
  <c r="M20" i="37" s="1"/>
  <c r="I18" i="37"/>
  <c r="I17" i="37"/>
  <c r="G20" i="37"/>
  <c r="I20" i="37"/>
  <c r="E18" i="37"/>
  <c r="E17" i="37"/>
  <c r="C20" i="37"/>
  <c r="E20" i="37" s="1"/>
  <c r="F19" i="38"/>
  <c r="M49" i="36"/>
  <c r="K49" i="36"/>
  <c r="I49" i="36"/>
  <c r="G49" i="36"/>
  <c r="E49" i="36"/>
  <c r="G33" i="36"/>
  <c r="E20" i="35"/>
  <c r="E33" i="34"/>
  <c r="E25" i="34"/>
  <c r="E16" i="34"/>
  <c r="E17" i="34" s="1"/>
  <c r="E47" i="30"/>
  <c r="E32" i="30"/>
  <c r="E38" i="30" s="1"/>
  <c r="E48" i="30" s="1"/>
  <c r="E15" i="30"/>
  <c r="E23" i="30" s="1"/>
  <c r="Q16" i="37"/>
  <c r="Q14" i="37"/>
  <c r="M25" i="34"/>
  <c r="L19" i="38"/>
  <c r="H19" i="38"/>
  <c r="J19" i="38"/>
  <c r="J25" i="38" s="1"/>
  <c r="D19" i="38"/>
  <c r="D25" i="38" s="1"/>
  <c r="U16" i="37"/>
  <c r="U15" i="37"/>
  <c r="Q15" i="37"/>
  <c r="M16" i="37"/>
  <c r="M15" i="37"/>
  <c r="I16" i="37"/>
  <c r="I15" i="37"/>
  <c r="E16" i="37"/>
  <c r="E15" i="37"/>
  <c r="U14" i="37"/>
  <c r="M14" i="37"/>
  <c r="I14" i="37"/>
  <c r="E14" i="37"/>
  <c r="U12" i="37"/>
  <c r="Q12" i="37"/>
  <c r="M12" i="37"/>
  <c r="I12" i="37"/>
  <c r="E12" i="37"/>
  <c r="M33" i="36"/>
  <c r="I33" i="36"/>
  <c r="K33" i="36"/>
  <c r="E33" i="36"/>
  <c r="K20" i="35"/>
  <c r="I20" i="35"/>
  <c r="G20" i="35"/>
  <c r="C20" i="35"/>
  <c r="O25" i="34"/>
  <c r="O33" i="34"/>
  <c r="O16" i="34"/>
  <c r="O17" i="34" s="1"/>
  <c r="I25" i="34"/>
  <c r="C25" i="34"/>
  <c r="I33" i="34"/>
  <c r="I16" i="34"/>
  <c r="I17" i="34" s="1"/>
  <c r="M33" i="34"/>
  <c r="C33" i="34"/>
  <c r="Q23" i="34"/>
  <c r="K23" i="34"/>
  <c r="G23" i="34"/>
  <c r="Q22" i="34"/>
  <c r="K22" i="34"/>
  <c r="G22" i="34"/>
  <c r="Q21" i="34"/>
  <c r="K21" i="34"/>
  <c r="G21" i="34"/>
  <c r="Q20" i="34"/>
  <c r="K20" i="34"/>
  <c r="G20" i="34"/>
  <c r="M16" i="34"/>
  <c r="M17" i="34" s="1"/>
  <c r="C16" i="34"/>
  <c r="C17" i="34" s="1"/>
  <c r="Q15" i="34"/>
  <c r="K15" i="34"/>
  <c r="G15" i="34"/>
  <c r="Q14" i="34"/>
  <c r="K14" i="34"/>
  <c r="G14" i="34"/>
  <c r="Q12" i="34"/>
  <c r="K12" i="34"/>
  <c r="G12" i="34"/>
  <c r="G51" i="36" l="1"/>
  <c r="G53" i="36" s="1"/>
  <c r="E27" i="34"/>
  <c r="E35" i="34" s="1"/>
  <c r="E38" i="34" s="1"/>
  <c r="E18" i="34"/>
  <c r="M51" i="36"/>
  <c r="M53" i="36" s="1"/>
  <c r="I51" i="36"/>
  <c r="I53" i="36" s="1"/>
  <c r="Q20" i="37"/>
  <c r="K16" i="34"/>
  <c r="K51" i="36"/>
  <c r="K53" i="36" s="1"/>
  <c r="E51" i="36"/>
  <c r="E53" i="36" s="1"/>
  <c r="O18" i="34"/>
  <c r="O27" i="34"/>
  <c r="O35" i="34" s="1"/>
  <c r="O38" i="34" s="1"/>
  <c r="K25" i="34"/>
  <c r="G25" i="34"/>
  <c r="Q25" i="34"/>
  <c r="G16" i="34"/>
  <c r="I27" i="34"/>
  <c r="I35" i="34" s="1"/>
  <c r="I38" i="34" s="1"/>
  <c r="I18" i="34"/>
  <c r="G17" i="34"/>
  <c r="C27" i="34"/>
  <c r="C35" i="34" s="1"/>
  <c r="C38" i="34" s="1"/>
  <c r="C18" i="34"/>
  <c r="M27" i="34"/>
  <c r="M35" i="34" s="1"/>
  <c r="M38" i="34" s="1"/>
  <c r="M18" i="34"/>
  <c r="Q17" i="34"/>
  <c r="Q16" i="34"/>
  <c r="E42" i="34" l="1"/>
  <c r="E41" i="34"/>
  <c r="O42" i="34"/>
  <c r="O41" i="34"/>
  <c r="I42" i="34"/>
  <c r="I41" i="34"/>
  <c r="C42" i="34"/>
  <c r="C41" i="34"/>
  <c r="K17" i="34"/>
  <c r="M42" i="34"/>
  <c r="M41" i="34"/>
  <c r="C47" i="30" l="1"/>
  <c r="C32" i="30"/>
  <c r="C38" i="30" s="1"/>
  <c r="C15" i="30"/>
  <c r="C23" i="30" s="1"/>
  <c r="C48" i="30" l="1"/>
  <c r="G47" i="30" l="1"/>
  <c r="G32" i="30"/>
  <c r="G38" i="30" s="1"/>
  <c r="G15" i="30"/>
  <c r="G23" i="30" s="1"/>
  <c r="G48" i="30" l="1"/>
</calcChain>
</file>

<file path=xl/sharedStrings.xml><?xml version="1.0" encoding="utf-8"?>
<sst xmlns="http://schemas.openxmlformats.org/spreadsheetml/2006/main" count="258" uniqueCount="161">
  <si>
    <t>General and administrative</t>
  </si>
  <si>
    <t>Interest expense</t>
  </si>
  <si>
    <t>LIMELIGHT NETWORKS, INC.</t>
  </si>
  <si>
    <t>CONDENSED CONSOLIDATED BALANCE SHEETS</t>
  </si>
  <si>
    <t>(In thousands, except per share data)</t>
  </si>
  <si>
    <t>ASSETS</t>
  </si>
  <si>
    <t xml:space="preserve">  Cash and cash equivalents</t>
  </si>
  <si>
    <t xml:space="preserve">  Income taxes receivable</t>
  </si>
  <si>
    <t xml:space="preserve">  Prepaid expenses and other current assets</t>
  </si>
  <si>
    <t>Total current assets</t>
  </si>
  <si>
    <t>Property and equipment, net</t>
  </si>
  <si>
    <t>Other assets</t>
  </si>
  <si>
    <t>Total assets</t>
  </si>
  <si>
    <t>(Unaudited)</t>
  </si>
  <si>
    <t xml:space="preserve">December 31, </t>
  </si>
  <si>
    <t>LIABILITIES AND STOCKHOLDERS' EQUITY</t>
  </si>
  <si>
    <t xml:space="preserve">  Accounts payable</t>
  </si>
  <si>
    <t xml:space="preserve">  Other current liabilities</t>
  </si>
  <si>
    <t>Total current liabilities</t>
  </si>
  <si>
    <t>Total liabilities</t>
  </si>
  <si>
    <t>Commitments and contingencies</t>
  </si>
  <si>
    <t>Stockholders' equity:</t>
  </si>
  <si>
    <t xml:space="preserve">  Additional paid-in capital</t>
  </si>
  <si>
    <t xml:space="preserve">  Accumulated deficit</t>
  </si>
  <si>
    <t>Total stockholders' equity</t>
  </si>
  <si>
    <t>Total liabilities and stockholders' equity</t>
  </si>
  <si>
    <t>Three Months Ended</t>
  </si>
  <si>
    <t>SUPPLEMENTAL FINANCIAL DATA</t>
  </si>
  <si>
    <t>(In thousands)</t>
  </si>
  <si>
    <t>Sales and marketing</t>
  </si>
  <si>
    <t>Research and development</t>
  </si>
  <si>
    <t>Total share-based compensation</t>
  </si>
  <si>
    <t>Network-related depreciation</t>
  </si>
  <si>
    <t>Total depreciation and amortization</t>
  </si>
  <si>
    <t>Depreciation and amortization:</t>
  </si>
  <si>
    <t>Share-based compensation:</t>
  </si>
  <si>
    <t>End of period statistics:</t>
  </si>
  <si>
    <t>CONDENSED CONSOLIDATED STATEMENTS OF CASH FLOWS</t>
  </si>
  <si>
    <t>Share-based compensation</t>
  </si>
  <si>
    <t>Depreciation and amortization</t>
  </si>
  <si>
    <t>Changes in operating assets and liabilities:</t>
  </si>
  <si>
    <t xml:space="preserve">Cash and cash equivalents, beginning of period </t>
  </si>
  <si>
    <t>Cash and cash equivalents, end of period</t>
  </si>
  <si>
    <t>Purchases of property and equipment</t>
  </si>
  <si>
    <t xml:space="preserve">  Accounts receivable</t>
  </si>
  <si>
    <t xml:space="preserve">  Other assets</t>
  </si>
  <si>
    <t xml:space="preserve">  Deferred revenue</t>
  </si>
  <si>
    <t xml:space="preserve">  Other long term liabilities</t>
  </si>
  <si>
    <t>Goodwill</t>
  </si>
  <si>
    <t>Marketable securities, less current portion</t>
  </si>
  <si>
    <t>Other depreciation and amortization</t>
  </si>
  <si>
    <t>Deferred income taxes</t>
  </si>
  <si>
    <t>Deferred revenue, less current portion</t>
  </si>
  <si>
    <t xml:space="preserve">  Income taxes payable</t>
  </si>
  <si>
    <t xml:space="preserve">  Accumulated other comprehensive loss</t>
  </si>
  <si>
    <t>Current assets:</t>
  </si>
  <si>
    <t>Current liabilities:</t>
  </si>
  <si>
    <t>Other long-term liabilities</t>
  </si>
  <si>
    <t>Effect of exchange rate changes on cash and cash equivalents</t>
  </si>
  <si>
    <t xml:space="preserve">  Accounts receivable, net </t>
  </si>
  <si>
    <t xml:space="preserve">  Convertible preferred stock, $0.001 par value; 7,500 shares authorized; no shares issued and outstanding</t>
  </si>
  <si>
    <t>Operating activities</t>
  </si>
  <si>
    <t>Investing activities</t>
  </si>
  <si>
    <t>Financing activities</t>
  </si>
  <si>
    <t>Purchases of marketable securities</t>
  </si>
  <si>
    <t>Payment of employee tax withholdings related to restricted stock vesting</t>
  </si>
  <si>
    <t>Amount</t>
  </si>
  <si>
    <t>Per Share</t>
  </si>
  <si>
    <t xml:space="preserve">Adjusted EBITDA </t>
  </si>
  <si>
    <t>Cost of services</t>
  </si>
  <si>
    <t xml:space="preserve">  Accounts payable and other current liabilities</t>
  </si>
  <si>
    <t>Proceeds from employee stock plans</t>
  </si>
  <si>
    <t>Number of employees and employee equivalents</t>
  </si>
  <si>
    <t xml:space="preserve">EBITDA </t>
  </si>
  <si>
    <t xml:space="preserve">Interest and other (income) expense </t>
  </si>
  <si>
    <t>Sale and maturities of marketable securities</t>
  </si>
  <si>
    <t>Amortization of premium on marketable securities</t>
  </si>
  <si>
    <t>Proceeds from sale of property and equipment</t>
  </si>
  <si>
    <t>Limelight Networks, Inc.</t>
  </si>
  <si>
    <t>Revenue</t>
  </si>
  <si>
    <t>Non-GAAP EPS</t>
  </si>
  <si>
    <t>Adjusted EBITDA</t>
  </si>
  <si>
    <t>Capital expenditures</t>
  </si>
  <si>
    <t>Adjustments to reconcile net income (loss) to net cash provided by (used in) operating activities:</t>
  </si>
  <si>
    <t>Net increase (decrease) in cash, cash equivalents and marketable securities:</t>
  </si>
  <si>
    <t>Net increase (decrease) in cash and cash equivalents</t>
  </si>
  <si>
    <t>GAAP Basic EPS</t>
  </si>
  <si>
    <t>Operating lease right of use assets</t>
  </si>
  <si>
    <t xml:space="preserve">  Operating lease liability obligations</t>
  </si>
  <si>
    <t>Operating lease liability obligations, less current portions</t>
  </si>
  <si>
    <t xml:space="preserve">  Marketable securities</t>
  </si>
  <si>
    <t xml:space="preserve"> </t>
  </si>
  <si>
    <t>Convertible senior notes, net</t>
  </si>
  <si>
    <t>CONDENSED CONSOLIDATED STATEMENTS OF OPERATIONS</t>
  </si>
  <si>
    <t>Percent</t>
  </si>
  <si>
    <t>Change</t>
  </si>
  <si>
    <t>Cost of revenue:</t>
  </si>
  <si>
    <t xml:space="preserve">  Depreciation - network</t>
  </si>
  <si>
    <t xml:space="preserve">Total cost of revenue </t>
  </si>
  <si>
    <t xml:space="preserve">Gross profit </t>
  </si>
  <si>
    <t>Gross profit percentage</t>
  </si>
  <si>
    <t>Operating expenses:</t>
  </si>
  <si>
    <t xml:space="preserve">  General and administrative  (1)</t>
  </si>
  <si>
    <t xml:space="preserve">  Depreciation and amortization</t>
  </si>
  <si>
    <t>NM</t>
  </si>
  <si>
    <t>Other income (expense):</t>
  </si>
  <si>
    <t xml:space="preserve">  Interest expense</t>
  </si>
  <si>
    <t xml:space="preserve">  Interest income</t>
  </si>
  <si>
    <t xml:space="preserve">  Other, net</t>
  </si>
  <si>
    <t xml:space="preserve">  Diluted</t>
  </si>
  <si>
    <t>Weighted average shares used in per share calculation:</t>
  </si>
  <si>
    <t xml:space="preserve">  Basic </t>
  </si>
  <si>
    <t>(1)       Includes share-based compensation (see supplemental table for figures)</t>
  </si>
  <si>
    <t>U.S. GAAP net loss</t>
  </si>
  <si>
    <t>Net loss</t>
  </si>
  <si>
    <t>Loss before income taxes</t>
  </si>
  <si>
    <t>Operating loss</t>
  </si>
  <si>
    <t>Net loss per share:</t>
  </si>
  <si>
    <t>Restructuring and transition related charges</t>
  </si>
  <si>
    <t>2021 Guidance</t>
  </si>
  <si>
    <t>Non-cash interest expense</t>
  </si>
  <si>
    <t xml:space="preserve">June 30, </t>
  </si>
  <si>
    <t>June 30,</t>
  </si>
  <si>
    <t xml:space="preserve">  Cost of services (1)</t>
  </si>
  <si>
    <t xml:space="preserve">  Sales and marketing  (1)</t>
  </si>
  <si>
    <t xml:space="preserve">  Research &amp; development  (1)</t>
  </si>
  <si>
    <t xml:space="preserve">Total operating expenses </t>
  </si>
  <si>
    <t xml:space="preserve">Income tax expense </t>
  </si>
  <si>
    <t xml:space="preserve">    Basic </t>
  </si>
  <si>
    <t xml:space="preserve">    Diluted</t>
  </si>
  <si>
    <t>Gain on sale of property and equipment</t>
  </si>
  <si>
    <t xml:space="preserve">Accounts receivable charges </t>
  </si>
  <si>
    <t>Net cash provided by (used in) investing activities</t>
  </si>
  <si>
    <t>Reconciliation of U.S. GAAP Net Loss to Non-GAAP Net Income (Loss)</t>
  </si>
  <si>
    <t>Weighted average basic shares used in per share calculation</t>
  </si>
  <si>
    <t>Reconciliation of U.S. GAAP Net Loss to EBITDA to Adjusted EBITDA</t>
  </si>
  <si>
    <t>Total other expense</t>
  </si>
  <si>
    <t>Payment of debt issuance costs</t>
  </si>
  <si>
    <t>$15 to $20 million</t>
  </si>
  <si>
    <t xml:space="preserve">  Restructuring charges</t>
  </si>
  <si>
    <t>Approximate number of active clients</t>
  </si>
  <si>
    <t xml:space="preserve">Non-GAAP net (loss) income  </t>
  </si>
  <si>
    <t xml:space="preserve">September 30, </t>
  </si>
  <si>
    <r>
      <t xml:space="preserve">   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outstanding at September 30, 2021, June 30, 2021 and December 31, 2020, respectively</t>
    </r>
  </si>
  <si>
    <t>September 30,</t>
  </si>
  <si>
    <t>Nine Months Ended</t>
  </si>
  <si>
    <t>Proceeds from issuance of debt, net</t>
  </si>
  <si>
    <t>Purchase of capped calls</t>
  </si>
  <si>
    <t>Amortization of intangible assets</t>
  </si>
  <si>
    <t>Acquisition of business, net of cash acquired</t>
  </si>
  <si>
    <t>Acquisition and legal related expenses</t>
  </si>
  <si>
    <t xml:space="preserve">  Common stock, $0.001 par value; 300,000 shares authorized; 133,812, 126,705 and 123,653 shares issued and </t>
  </si>
  <si>
    <t>Net cash (used in) provided by operating activities</t>
  </si>
  <si>
    <t>Net cash (used in) provided by financing activities</t>
  </si>
  <si>
    <t xml:space="preserve">Foreign currency remeasurement (gain) loss </t>
  </si>
  <si>
    <t>November 2021</t>
  </si>
  <si>
    <t>$215 to $220 million</t>
  </si>
  <si>
    <t>$12 to $15 million</t>
  </si>
  <si>
    <t>Intangible assets, net</t>
  </si>
  <si>
    <t xml:space="preserve">$(0.47) to $(0.42) </t>
  </si>
  <si>
    <t>$(0.17) to $(0.12)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</si>
</sst>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* #,##0.00_);_(* \(#,##0.00\);_(* &quot;-&quot;_);_(@_)"/>
    <numFmt numFmtId="166" formatCode="[$-409]mmmm\ d\,\ yyyy;@"/>
    <numFmt numFmtId="167" formatCode="_(&quot;$&quot;* #,##0.00_);_(&quot;$&quot;* \(#,##0.00\);_(&quot;$&quot;* &quot;-&quot;_);_(@_)"/>
    <numFmt numFmtId="168" formatCode="0.0%"/>
    <numFmt numFmtId="169" formatCode="_(* #,##0.000_);_(* \(#,##0.000\);_(* &quot;-&quot;_);_(@_)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136">
    <xf numFmtId="0" fontId="0" fillId="0" borderId="0" xfId="0"/>
    <xf numFmtId="0" fontId="3" fillId="0" borderId="0" xfId="0" applyFont="1"/>
    <xf numFmtId="41" fontId="0" fillId="0" borderId="0" xfId="0" applyNumberFormat="1"/>
    <xf numFmtId="42" fontId="0" fillId="0" borderId="0" xfId="0" applyNumberFormat="1"/>
    <xf numFmtId="0" fontId="3" fillId="0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/>
    <xf numFmtId="0" fontId="2" fillId="0" borderId="0" xfId="0" applyFont="1" applyFill="1"/>
    <xf numFmtId="41" fontId="2" fillId="0" borderId="0" xfId="0" applyNumberFormat="1" applyFont="1"/>
    <xf numFmtId="0" fontId="2" fillId="0" borderId="0" xfId="2"/>
    <xf numFmtId="0" fontId="2" fillId="0" borderId="0" xfId="3"/>
    <xf numFmtId="0" fontId="3" fillId="0" borderId="0" xfId="3" applyFont="1"/>
    <xf numFmtId="41" fontId="2" fillId="0" borderId="0" xfId="3" applyNumberFormat="1"/>
    <xf numFmtId="42" fontId="2" fillId="0" borderId="0" xfId="3" applyNumberFormat="1"/>
    <xf numFmtId="0" fontId="3" fillId="0" borderId="0" xfId="0" applyFont="1" applyAlignment="1"/>
    <xf numFmtId="17" fontId="0" fillId="0" borderId="0" xfId="0" applyNumberFormat="1"/>
    <xf numFmtId="14" fontId="0" fillId="0" borderId="0" xfId="0" applyNumberFormat="1"/>
    <xf numFmtId="164" fontId="2" fillId="0" borderId="0" xfId="1" applyNumberFormat="1" applyFont="1" applyFill="1"/>
    <xf numFmtId="41" fontId="2" fillId="0" borderId="0" xfId="1" applyNumberFormat="1" applyFont="1" applyFill="1"/>
    <xf numFmtId="164" fontId="2" fillId="0" borderId="4" xfId="1" applyNumberFormat="1" applyFont="1" applyFill="1" applyBorder="1"/>
    <xf numFmtId="0" fontId="1" fillId="0" borderId="0" xfId="5"/>
    <xf numFmtId="0" fontId="6" fillId="0" borderId="0" xfId="5" applyFont="1" applyBorder="1"/>
    <xf numFmtId="0" fontId="1" fillId="0" borderId="0" xfId="5" applyBorder="1"/>
    <xf numFmtId="0" fontId="6" fillId="0" borderId="0" xfId="5" applyFont="1" applyFill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42" fontId="2" fillId="0" borderId="0" xfId="0" applyNumberFormat="1" applyFont="1"/>
    <xf numFmtId="41" fontId="2" fillId="0" borderId="1" xfId="0" applyNumberFormat="1" applyFont="1" applyBorder="1"/>
    <xf numFmtId="42" fontId="2" fillId="0" borderId="4" xfId="0" applyNumberFormat="1" applyFont="1" applyBorder="1"/>
    <xf numFmtId="41" fontId="2" fillId="0" borderId="3" xfId="0" applyNumberFormat="1" applyFont="1" applyBorder="1"/>
    <xf numFmtId="0" fontId="3" fillId="0" borderId="0" xfId="2" applyFont="1"/>
    <xf numFmtId="0" fontId="4" fillId="0" borderId="0" xfId="2" applyFont="1" applyAlignment="1">
      <alignment vertical="center"/>
    </xf>
    <xf numFmtId="0" fontId="3" fillId="0" borderId="0" xfId="2" applyFont="1" applyAlignment="1">
      <alignment vertical="top"/>
    </xf>
    <xf numFmtId="37" fontId="2" fillId="0" borderId="0" xfId="2" applyNumberFormat="1"/>
    <xf numFmtId="41" fontId="2" fillId="0" borderId="0" xfId="2" applyNumberFormat="1"/>
    <xf numFmtId="0" fontId="2" fillId="0" borderId="0" xfId="2" applyAlignment="1">
      <alignment vertical="top"/>
    </xf>
    <xf numFmtId="41" fontId="2" fillId="0" borderId="3" xfId="2" applyNumberFormat="1" applyBorder="1"/>
    <xf numFmtId="41" fontId="2" fillId="0" borderId="1" xfId="2" applyNumberFormat="1" applyBorder="1"/>
    <xf numFmtId="2" fontId="3" fillId="0" borderId="0" xfId="2" applyNumberFormat="1" applyFont="1" applyAlignment="1">
      <alignment horizontal="left" vertical="top"/>
    </xf>
    <xf numFmtId="0" fontId="2" fillId="0" borderId="0" xfId="2" applyAlignment="1">
      <alignment horizontal="justify" vertical="top"/>
    </xf>
    <xf numFmtId="5" fontId="2" fillId="0" borderId="0" xfId="2" applyNumberFormat="1"/>
    <xf numFmtId="9" fontId="2" fillId="0" borderId="0" xfId="4" applyFont="1" applyFill="1" applyAlignment="1">
      <alignment horizontal="center"/>
    </xf>
    <xf numFmtId="9" fontId="2" fillId="0" borderId="0" xfId="4" applyFont="1" applyFill="1" applyBorder="1" applyAlignment="1">
      <alignment horizontal="center"/>
    </xf>
    <xf numFmtId="168" fontId="2" fillId="0" borderId="0" xfId="4" applyNumberFormat="1" applyFont="1" applyFill="1" applyAlignment="1">
      <alignment horizontal="right"/>
    </xf>
    <xf numFmtId="42" fontId="2" fillId="0" borderId="0" xfId="0" applyNumberFormat="1" applyFont="1" applyFill="1"/>
    <xf numFmtId="41" fontId="2" fillId="0" borderId="0" xfId="0" applyNumberFormat="1" applyFont="1" applyFill="1"/>
    <xf numFmtId="41" fontId="2" fillId="0" borderId="1" xfId="0" applyNumberFormat="1" applyFont="1" applyFill="1" applyBorder="1"/>
    <xf numFmtId="42" fontId="2" fillId="0" borderId="4" xfId="0" applyNumberFormat="1" applyFont="1" applyFill="1" applyBorder="1"/>
    <xf numFmtId="41" fontId="2" fillId="0" borderId="3" xfId="0" applyNumberFormat="1" applyFont="1" applyFill="1" applyBorder="1"/>
    <xf numFmtId="0" fontId="1" fillId="0" borderId="0" xfId="5" applyFill="1"/>
    <xf numFmtId="0" fontId="1" fillId="0" borderId="0" xfId="5" applyFill="1" applyBorder="1"/>
    <xf numFmtId="49" fontId="5" fillId="0" borderId="1" xfId="5" applyNumberFormat="1" applyFont="1" applyFill="1" applyBorder="1" applyAlignment="1">
      <alignment horizontal="center"/>
    </xf>
    <xf numFmtId="0" fontId="5" fillId="0" borderId="0" xfId="5" applyFont="1" applyFill="1" applyBorder="1"/>
    <xf numFmtId="0" fontId="6" fillId="0" borderId="0" xfId="5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0" xfId="3" applyFont="1" applyAlignment="1">
      <alignment horizontal="center"/>
    </xf>
    <xf numFmtId="14" fontId="3" fillId="0" borderId="0" xfId="0" applyNumberFormat="1" applyFont="1" applyAlignment="1">
      <alignment horizontal="center"/>
    </xf>
    <xf numFmtId="42" fontId="2" fillId="0" borderId="1" xfId="0" applyNumberFormat="1" applyFont="1" applyBorder="1" applyAlignment="1">
      <alignment horizontal="center"/>
    </xf>
    <xf numFmtId="41" fontId="2" fillId="0" borderId="0" xfId="0" applyNumberFormat="1" applyFont="1" applyAlignment="1">
      <alignment horizontal="center"/>
    </xf>
    <xf numFmtId="42" fontId="2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9" fontId="2" fillId="0" borderId="0" xfId="0" applyNumberFormat="1" applyFont="1" applyAlignment="1">
      <alignment horizontal="center"/>
    </xf>
    <xf numFmtId="41" fontId="2" fillId="0" borderId="1" xfId="0" applyNumberFormat="1" applyFont="1" applyBorder="1" applyAlignment="1">
      <alignment horizontal="center"/>
    </xf>
    <xf numFmtId="41" fontId="2" fillId="0" borderId="3" xfId="0" applyNumberFormat="1" applyFont="1" applyBorder="1" applyAlignment="1">
      <alignment horizontal="center"/>
    </xf>
    <xf numFmtId="42" fontId="2" fillId="0" borderId="2" xfId="0" applyNumberFormat="1" applyFont="1" applyBorder="1" applyAlignment="1">
      <alignment horizontal="center"/>
    </xf>
    <xf numFmtId="44" fontId="2" fillId="0" borderId="2" xfId="0" applyNumberFormat="1" applyFont="1" applyBorder="1" applyAlignment="1">
      <alignment horizontal="center"/>
    </xf>
    <xf numFmtId="4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9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1" fontId="2" fillId="0" borderId="0" xfId="3" applyNumberFormat="1" applyBorder="1"/>
    <xf numFmtId="0" fontId="0" fillId="0" borderId="0" xfId="0" applyBorder="1"/>
    <xf numFmtId="167" fontId="0" fillId="0" borderId="0" xfId="0" applyNumberFormat="1"/>
    <xf numFmtId="41" fontId="0" fillId="0" borderId="1" xfId="0" applyNumberFormat="1" applyBorder="1"/>
    <xf numFmtId="165" fontId="0" fillId="0" borderId="1" xfId="0" applyNumberFormat="1" applyBorder="1"/>
    <xf numFmtId="42" fontId="0" fillId="0" borderId="2" xfId="0" applyNumberFormat="1" applyBorder="1"/>
    <xf numFmtId="167" fontId="0" fillId="0" borderId="2" xfId="0" applyNumberFormat="1" applyBorder="1"/>
    <xf numFmtId="165" fontId="0" fillId="0" borderId="0" xfId="0" applyNumberFormat="1"/>
    <xf numFmtId="41" fontId="0" fillId="0" borderId="0" xfId="0" applyNumberFormat="1" applyBorder="1"/>
    <xf numFmtId="165" fontId="0" fillId="0" borderId="0" xfId="0" applyNumberFormat="1" applyBorder="1"/>
    <xf numFmtId="37" fontId="0" fillId="0" borderId="0" xfId="0" applyNumberFormat="1"/>
    <xf numFmtId="42" fontId="2" fillId="0" borderId="1" xfId="0" applyNumberFormat="1" applyFont="1" applyFill="1" applyBorder="1" applyAlignment="1">
      <alignment horizontal="center"/>
    </xf>
    <xf numFmtId="41" fontId="2" fillId="0" borderId="0" xfId="0" applyNumberFormat="1" applyFont="1" applyFill="1" applyAlignment="1">
      <alignment horizontal="center"/>
    </xf>
    <xf numFmtId="41" fontId="2" fillId="0" borderId="1" xfId="0" applyNumberFormat="1" applyFont="1" applyFill="1" applyBorder="1" applyAlignment="1">
      <alignment horizontal="center"/>
    </xf>
    <xf numFmtId="41" fontId="2" fillId="0" borderId="3" xfId="0" applyNumberFormat="1" applyFont="1" applyFill="1" applyBorder="1" applyAlignment="1">
      <alignment horizontal="center"/>
    </xf>
    <xf numFmtId="42" fontId="2" fillId="0" borderId="2" xfId="0" applyNumberFormat="1" applyFont="1" applyFill="1" applyBorder="1" applyAlignment="1">
      <alignment horizontal="center"/>
    </xf>
    <xf numFmtId="44" fontId="2" fillId="0" borderId="2" xfId="0" applyNumberFormat="1" applyFont="1" applyFill="1" applyBorder="1" applyAlignment="1">
      <alignment horizontal="center"/>
    </xf>
    <xf numFmtId="42" fontId="2" fillId="0" borderId="0" xfId="3" applyNumberFormat="1" applyFill="1"/>
    <xf numFmtId="41" fontId="2" fillId="0" borderId="0" xfId="3" applyNumberFormat="1" applyFill="1"/>
    <xf numFmtId="41" fontId="2" fillId="0" borderId="0" xfId="3" applyNumberFormat="1" applyFill="1" applyBorder="1"/>
    <xf numFmtId="0" fontId="0" fillId="0" borderId="0" xfId="0" applyFill="1" applyBorder="1"/>
    <xf numFmtId="41" fontId="2" fillId="0" borderId="1" xfId="3" applyNumberFormat="1" applyFill="1" applyBorder="1"/>
    <xf numFmtId="42" fontId="2" fillId="0" borderId="2" xfId="3" applyNumberFormat="1" applyFill="1" applyBorder="1"/>
    <xf numFmtId="0" fontId="2" fillId="0" borderId="0" xfId="3" applyFill="1"/>
    <xf numFmtId="42" fontId="0" fillId="0" borderId="0" xfId="0" applyNumberFormat="1" applyFill="1"/>
    <xf numFmtId="167" fontId="0" fillId="0" borderId="0" xfId="0" applyNumberFormat="1" applyFill="1"/>
    <xf numFmtId="41" fontId="0" fillId="0" borderId="0" xfId="0" applyNumberFormat="1" applyFill="1"/>
    <xf numFmtId="41" fontId="0" fillId="0" borderId="0" xfId="0" applyNumberFormat="1" applyFill="1" applyBorder="1"/>
    <xf numFmtId="165" fontId="0" fillId="0" borderId="0" xfId="0" applyNumberFormat="1" applyFill="1" applyBorder="1"/>
    <xf numFmtId="41" fontId="0" fillId="0" borderId="1" xfId="0" applyNumberFormat="1" applyFill="1" applyBorder="1"/>
    <xf numFmtId="165" fontId="0" fillId="0" borderId="1" xfId="0" applyNumberFormat="1" applyFill="1" applyBorder="1"/>
    <xf numFmtId="42" fontId="0" fillId="0" borderId="2" xfId="0" applyNumberFormat="1" applyFill="1" applyBorder="1"/>
    <xf numFmtId="167" fontId="0" fillId="0" borderId="2" xfId="0" applyNumberFormat="1" applyFill="1" applyBorder="1"/>
    <xf numFmtId="37" fontId="0" fillId="0" borderId="0" xfId="0" applyNumberFormat="1" applyFill="1"/>
    <xf numFmtId="0" fontId="3" fillId="0" borderId="0" xfId="2" applyFont="1" applyFill="1" applyAlignment="1">
      <alignment horizontal="center"/>
    </xf>
    <xf numFmtId="0" fontId="3" fillId="0" borderId="1" xfId="2" applyFont="1" applyFill="1" applyBorder="1" applyAlignment="1">
      <alignment horizontal="center"/>
    </xf>
    <xf numFmtId="41" fontId="2" fillId="0" borderId="0" xfId="2" applyNumberFormat="1" applyFill="1"/>
    <xf numFmtId="41" fontId="2" fillId="0" borderId="3" xfId="2" applyNumberFormat="1" applyFill="1" applyBorder="1"/>
    <xf numFmtId="41" fontId="2" fillId="0" borderId="1" xfId="2" applyNumberFormat="1" applyFill="1" applyBorder="1"/>
    <xf numFmtId="0" fontId="2" fillId="0" borderId="0" xfId="2" applyFill="1"/>
    <xf numFmtId="0" fontId="3" fillId="0" borderId="0" xfId="2" applyFont="1" applyFill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3" applyFont="1" applyFill="1" applyAlignment="1">
      <alignment horizontal="center"/>
    </xf>
    <xf numFmtId="0" fontId="2" fillId="0" borderId="0" xfId="2" applyFill="1" applyAlignment="1">
      <alignment vertical="top"/>
    </xf>
    <xf numFmtId="164" fontId="2" fillId="0" borderId="0" xfId="2" applyNumberFormat="1" applyFill="1"/>
    <xf numFmtId="0" fontId="5" fillId="0" borderId="0" xfId="5" applyFont="1" applyFill="1" applyBorder="1" applyAlignment="1">
      <alignment horizontal="center"/>
    </xf>
    <xf numFmtId="0" fontId="5" fillId="0" borderId="0" xfId="5" applyFont="1" applyFill="1" applyBorder="1" applyAlignment="1"/>
    <xf numFmtId="0" fontId="5" fillId="0" borderId="0" xfId="5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3" applyFont="1" applyAlignment="1">
      <alignment horizontal="center"/>
    </xf>
    <xf numFmtId="0" fontId="3" fillId="0" borderId="1" xfId="3" applyFont="1" applyBorder="1" applyAlignment="1">
      <alignment horizontal="center"/>
    </xf>
    <xf numFmtId="0" fontId="2" fillId="0" borderId="0" xfId="2" applyAlignment="1">
      <alignment wrapText="1"/>
    </xf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</cellXfs>
  <cellStyles count="6">
    <cellStyle name="Currency" xfId="1" builtinId="4"/>
    <cellStyle name="Normal" xfId="0" builtinId="0"/>
    <cellStyle name="Normal 2" xfId="2" xr:uid="{00000000-0005-0000-0000-000002000000}"/>
    <cellStyle name="Normal 3" xfId="3" xr:uid="{00000000-0005-0000-0000-000003000000}"/>
    <cellStyle name="Normal 4" xfId="5" xr:uid="{00000000-0005-0000-0000-000004000000}"/>
    <cellStyle name="Percent 2" xfId="4" xr:uid="{00000000-0005-0000-0000-000005000000}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EAD09-A4BF-482A-AE76-76D6580DFCC3}">
  <sheetPr>
    <pageSetUpPr fitToPage="1"/>
  </sheetPr>
  <dimension ref="A1:M52"/>
  <sheetViews>
    <sheetView workbookViewId="0">
      <selection activeCell="L40" sqref="L40"/>
    </sheetView>
  </sheetViews>
  <sheetFormatPr defaultRowHeight="13.2" x14ac:dyDescent="0.25"/>
  <cols>
    <col min="1" max="1" width="95.88671875" customWidth="1"/>
    <col min="2" max="2" width="1.6640625" customWidth="1"/>
    <col min="3" max="3" width="14" customWidth="1"/>
    <col min="4" max="4" width="1.6640625" customWidth="1"/>
    <col min="5" max="5" width="14" customWidth="1"/>
    <col min="6" max="6" width="1.6640625" customWidth="1"/>
    <col min="7" max="8" width="13.88671875" customWidth="1"/>
    <col min="9" max="9" width="14" customWidth="1"/>
    <col min="11" max="12" width="10" bestFit="1" customWidth="1"/>
    <col min="13" max="13" width="11.109375" customWidth="1"/>
    <col min="14" max="14" width="10" bestFit="1" customWidth="1"/>
  </cols>
  <sheetData>
    <row r="1" spans="1:12" x14ac:dyDescent="0.25">
      <c r="A1" s="127" t="s">
        <v>2</v>
      </c>
      <c r="B1" s="127"/>
      <c r="C1" s="127"/>
      <c r="D1" s="127"/>
      <c r="E1" s="127"/>
      <c r="F1" s="127"/>
      <c r="G1" s="127"/>
      <c r="H1" s="14"/>
      <c r="I1" s="14"/>
    </row>
    <row r="2" spans="1:12" x14ac:dyDescent="0.25">
      <c r="A2" s="127" t="s">
        <v>3</v>
      </c>
      <c r="B2" s="127"/>
      <c r="C2" s="127"/>
      <c r="D2" s="127"/>
      <c r="E2" s="127"/>
      <c r="F2" s="127"/>
      <c r="G2" s="127"/>
      <c r="H2" s="14"/>
      <c r="I2" s="14"/>
    </row>
    <row r="3" spans="1:12" x14ac:dyDescent="0.25">
      <c r="A3" s="127" t="s">
        <v>4</v>
      </c>
      <c r="B3" s="127"/>
      <c r="C3" s="127"/>
      <c r="D3" s="127"/>
      <c r="E3" s="127"/>
      <c r="F3" s="127"/>
      <c r="G3" s="127"/>
      <c r="H3" s="14"/>
      <c r="I3" s="14"/>
    </row>
    <row r="4" spans="1:12" x14ac:dyDescent="0.25">
      <c r="A4" s="6"/>
      <c r="B4" s="6"/>
      <c r="C4" s="6"/>
      <c r="D4" s="6"/>
      <c r="E4" s="6"/>
      <c r="F4" s="6"/>
      <c r="G4" s="6"/>
      <c r="H4" s="6"/>
    </row>
    <row r="5" spans="1:12" x14ac:dyDescent="0.25">
      <c r="A5" s="6"/>
      <c r="B5" s="6"/>
      <c r="C5" s="54" t="s">
        <v>142</v>
      </c>
      <c r="D5" s="6"/>
      <c r="E5" s="115" t="s">
        <v>121</v>
      </c>
      <c r="F5" s="6"/>
      <c r="G5" s="24" t="s">
        <v>14</v>
      </c>
      <c r="H5" s="1"/>
    </row>
    <row r="6" spans="1:12" x14ac:dyDescent="0.25">
      <c r="A6" s="6"/>
      <c r="B6" s="6"/>
      <c r="C6" s="25">
        <v>2021</v>
      </c>
      <c r="D6" s="6"/>
      <c r="E6" s="116">
        <v>2021</v>
      </c>
      <c r="F6" s="6"/>
      <c r="G6" s="25">
        <v>2020</v>
      </c>
      <c r="H6" s="1"/>
    </row>
    <row r="7" spans="1:12" x14ac:dyDescent="0.25">
      <c r="A7" s="6"/>
      <c r="B7" s="6"/>
      <c r="C7" s="54" t="s">
        <v>13</v>
      </c>
      <c r="D7" s="6"/>
      <c r="E7" s="115" t="s">
        <v>13</v>
      </c>
      <c r="F7" s="6"/>
      <c r="G7" s="24"/>
      <c r="H7" s="6"/>
    </row>
    <row r="8" spans="1:12" x14ac:dyDescent="0.25">
      <c r="A8" s="24" t="s">
        <v>5</v>
      </c>
      <c r="B8" s="6"/>
      <c r="C8" s="6"/>
      <c r="D8" s="6"/>
      <c r="E8" s="6"/>
      <c r="F8" s="6"/>
      <c r="G8" s="6"/>
      <c r="H8" s="6"/>
    </row>
    <row r="9" spans="1:12" x14ac:dyDescent="0.25">
      <c r="A9" s="6" t="s">
        <v>55</v>
      </c>
      <c r="B9" s="6"/>
      <c r="C9" s="7"/>
      <c r="D9" s="6"/>
      <c r="E9" s="7"/>
      <c r="F9" s="6"/>
      <c r="G9" s="6"/>
      <c r="H9" s="6"/>
    </row>
    <row r="10" spans="1:12" x14ac:dyDescent="0.25">
      <c r="A10" s="6" t="s">
        <v>6</v>
      </c>
      <c r="B10" s="6"/>
      <c r="C10" s="44">
        <v>39585</v>
      </c>
      <c r="D10" s="6"/>
      <c r="E10" s="44">
        <v>44065</v>
      </c>
      <c r="F10" s="6"/>
      <c r="G10" s="26">
        <v>46795</v>
      </c>
      <c r="H10" s="8"/>
    </row>
    <row r="11" spans="1:12" x14ac:dyDescent="0.25">
      <c r="A11" s="6" t="s">
        <v>90</v>
      </c>
      <c r="B11" s="6"/>
      <c r="C11" s="45">
        <v>36201</v>
      </c>
      <c r="D11" s="6"/>
      <c r="E11" s="45">
        <v>75471</v>
      </c>
      <c r="F11" s="6"/>
      <c r="G11" s="8">
        <v>76928</v>
      </c>
      <c r="H11" s="8"/>
    </row>
    <row r="12" spans="1:12" x14ac:dyDescent="0.25">
      <c r="A12" s="6" t="s">
        <v>59</v>
      </c>
      <c r="B12" s="6"/>
      <c r="C12" s="45">
        <v>46179</v>
      </c>
      <c r="D12" s="6"/>
      <c r="E12" s="45">
        <v>24867</v>
      </c>
      <c r="F12" s="6"/>
      <c r="G12" s="8">
        <v>31675</v>
      </c>
      <c r="H12" s="8"/>
    </row>
    <row r="13" spans="1:12" x14ac:dyDescent="0.25">
      <c r="A13" s="6" t="s">
        <v>7</v>
      </c>
      <c r="B13" s="6"/>
      <c r="C13" s="45">
        <v>62</v>
      </c>
      <c r="D13" s="6"/>
      <c r="E13" s="45">
        <v>57</v>
      </c>
      <c r="F13" s="6"/>
      <c r="G13" s="8">
        <v>68</v>
      </c>
      <c r="H13" s="8"/>
      <c r="L13" t="s">
        <v>91</v>
      </c>
    </row>
    <row r="14" spans="1:12" x14ac:dyDescent="0.25">
      <c r="A14" s="6" t="s">
        <v>8</v>
      </c>
      <c r="B14" s="6"/>
      <c r="C14" s="46">
        <v>13396</v>
      </c>
      <c r="D14" s="6"/>
      <c r="E14" s="46">
        <v>14557</v>
      </c>
      <c r="F14" s="6"/>
      <c r="G14" s="27">
        <v>15588</v>
      </c>
      <c r="H14" s="8"/>
    </row>
    <row r="15" spans="1:12" x14ac:dyDescent="0.25">
      <c r="A15" s="6" t="s">
        <v>9</v>
      </c>
      <c r="B15" s="6"/>
      <c r="C15" s="45">
        <f>SUM(C10:C14)</f>
        <v>135423</v>
      </c>
      <c r="D15" s="6"/>
      <c r="E15" s="45">
        <f>SUM(E10:E14)</f>
        <v>159017</v>
      </c>
      <c r="F15" s="6"/>
      <c r="G15" s="8">
        <f>SUM(G10:G14)</f>
        <v>171054</v>
      </c>
      <c r="H15" s="8"/>
    </row>
    <row r="16" spans="1:12" x14ac:dyDescent="0.25">
      <c r="A16" s="6" t="s">
        <v>10</v>
      </c>
      <c r="B16" s="6"/>
      <c r="C16" s="45">
        <v>36392</v>
      </c>
      <c r="D16" s="6"/>
      <c r="E16" s="45">
        <v>42406</v>
      </c>
      <c r="F16" s="6"/>
      <c r="G16" s="8">
        <v>46418</v>
      </c>
      <c r="H16" s="8"/>
    </row>
    <row r="17" spans="1:13" x14ac:dyDescent="0.25">
      <c r="A17" s="6" t="s">
        <v>87</v>
      </c>
      <c r="B17" s="6"/>
      <c r="C17" s="45">
        <v>7683</v>
      </c>
      <c r="D17" s="6"/>
      <c r="E17" s="45">
        <v>8929</v>
      </c>
      <c r="F17" s="6"/>
      <c r="G17" s="8">
        <v>10150</v>
      </c>
      <c r="H17" s="8"/>
    </row>
    <row r="18" spans="1:13" x14ac:dyDescent="0.25">
      <c r="A18" s="6" t="s">
        <v>49</v>
      </c>
      <c r="B18" s="6"/>
      <c r="C18" s="45">
        <v>40</v>
      </c>
      <c r="D18" s="6"/>
      <c r="E18" s="45">
        <v>40</v>
      </c>
      <c r="F18" s="6"/>
      <c r="G18" s="8">
        <v>40</v>
      </c>
      <c r="H18" s="8"/>
    </row>
    <row r="19" spans="1:13" x14ac:dyDescent="0.25">
      <c r="A19" s="6" t="s">
        <v>51</v>
      </c>
      <c r="B19" s="6"/>
      <c r="C19" s="45">
        <v>1693</v>
      </c>
      <c r="D19" s="6"/>
      <c r="E19" s="45">
        <v>1604</v>
      </c>
      <c r="F19" s="6"/>
      <c r="G19" s="8">
        <v>1530</v>
      </c>
      <c r="H19" s="8"/>
    </row>
    <row r="20" spans="1:13" x14ac:dyDescent="0.25">
      <c r="A20" s="6" t="s">
        <v>48</v>
      </c>
      <c r="B20" s="6"/>
      <c r="C20" s="45">
        <v>105221</v>
      </c>
      <c r="D20" s="6"/>
      <c r="E20" s="45">
        <v>77642</v>
      </c>
      <c r="F20" s="6"/>
      <c r="G20" s="8">
        <v>77753</v>
      </c>
      <c r="H20" s="8"/>
    </row>
    <row r="21" spans="1:13" x14ac:dyDescent="0.25">
      <c r="A21" s="7" t="s">
        <v>158</v>
      </c>
      <c r="B21" s="6"/>
      <c r="C21" s="45">
        <v>23680</v>
      </c>
      <c r="D21" s="6"/>
      <c r="E21" s="45">
        <v>0</v>
      </c>
      <c r="F21" s="6"/>
      <c r="G21" s="8">
        <v>0</v>
      </c>
      <c r="H21" s="8"/>
    </row>
    <row r="22" spans="1:13" x14ac:dyDescent="0.25">
      <c r="A22" s="6" t="s">
        <v>11</v>
      </c>
      <c r="B22" s="6"/>
      <c r="C22" s="46">
        <v>5972</v>
      </c>
      <c r="D22" s="6"/>
      <c r="E22" s="46">
        <v>6147</v>
      </c>
      <c r="F22" s="6"/>
      <c r="G22" s="27">
        <v>7233</v>
      </c>
      <c r="H22" s="8"/>
    </row>
    <row r="23" spans="1:13" ht="13.8" thickBot="1" x14ac:dyDescent="0.3">
      <c r="A23" s="6" t="s">
        <v>12</v>
      </c>
      <c r="B23" s="6"/>
      <c r="C23" s="47">
        <f>SUM(C15:C22)</f>
        <v>316104</v>
      </c>
      <c r="D23" s="6"/>
      <c r="E23" s="47">
        <f>SUM(E15:E22)</f>
        <v>295785</v>
      </c>
      <c r="F23" s="6"/>
      <c r="G23" s="28">
        <f>SUM(G15:G22)</f>
        <v>314178</v>
      </c>
      <c r="H23" s="8"/>
    </row>
    <row r="24" spans="1:13" ht="13.8" thickTop="1" x14ac:dyDescent="0.25">
      <c r="A24" s="6"/>
      <c r="B24" s="6"/>
      <c r="C24" s="45"/>
      <c r="D24" s="6"/>
      <c r="E24" s="45"/>
      <c r="F24" s="6"/>
      <c r="G24" s="8"/>
      <c r="H24" s="8"/>
    </row>
    <row r="25" spans="1:13" x14ac:dyDescent="0.25">
      <c r="A25" s="24" t="s">
        <v>15</v>
      </c>
      <c r="B25" s="24"/>
      <c r="C25" s="4"/>
      <c r="D25" s="54"/>
      <c r="E25" s="4"/>
      <c r="F25" s="24"/>
      <c r="G25" s="24"/>
      <c r="H25" s="24"/>
    </row>
    <row r="26" spans="1:13" x14ac:dyDescent="0.25">
      <c r="A26" s="6" t="s">
        <v>56</v>
      </c>
      <c r="B26" s="6"/>
      <c r="C26" s="45"/>
      <c r="D26" s="6"/>
      <c r="E26" s="45"/>
      <c r="F26" s="6"/>
      <c r="G26" s="8"/>
      <c r="H26" s="8"/>
    </row>
    <row r="27" spans="1:13" x14ac:dyDescent="0.25">
      <c r="A27" s="6" t="s">
        <v>16</v>
      </c>
      <c r="B27" s="6"/>
      <c r="C27" s="44">
        <v>13768</v>
      </c>
      <c r="D27" s="6"/>
      <c r="E27" s="44">
        <v>12459</v>
      </c>
      <c r="F27" s="6"/>
      <c r="G27" s="26">
        <v>4587</v>
      </c>
      <c r="H27" s="8"/>
    </row>
    <row r="28" spans="1:13" x14ac:dyDescent="0.25">
      <c r="A28" s="6" t="s">
        <v>46</v>
      </c>
      <c r="B28" s="6"/>
      <c r="C28" s="45">
        <v>7965</v>
      </c>
      <c r="D28" s="6"/>
      <c r="E28" s="45">
        <v>524</v>
      </c>
      <c r="F28" s="6"/>
      <c r="G28" s="8">
        <v>933</v>
      </c>
      <c r="H28" s="8"/>
    </row>
    <row r="29" spans="1:13" x14ac:dyDescent="0.25">
      <c r="A29" s="6" t="s">
        <v>88</v>
      </c>
      <c r="B29" s="6"/>
      <c r="C29" s="45">
        <v>1966</v>
      </c>
      <c r="D29" s="6"/>
      <c r="E29" s="45">
        <v>1977</v>
      </c>
      <c r="F29" s="6"/>
      <c r="G29" s="8">
        <v>2465</v>
      </c>
      <c r="H29" s="8"/>
    </row>
    <row r="30" spans="1:13" x14ac:dyDescent="0.25">
      <c r="A30" s="6" t="s">
        <v>53</v>
      </c>
      <c r="B30" s="6"/>
      <c r="C30" s="45">
        <v>443</v>
      </c>
      <c r="D30" s="6"/>
      <c r="E30" s="45">
        <v>388</v>
      </c>
      <c r="F30" s="6"/>
      <c r="G30" s="8">
        <v>253</v>
      </c>
      <c r="H30" s="8"/>
      <c r="L30" s="16"/>
      <c r="M30" s="15"/>
    </row>
    <row r="31" spans="1:13" x14ac:dyDescent="0.25">
      <c r="A31" s="6" t="s">
        <v>17</v>
      </c>
      <c r="B31" s="6"/>
      <c r="C31" s="46">
        <v>17950</v>
      </c>
      <c r="D31" s="6"/>
      <c r="E31" s="46">
        <v>16877</v>
      </c>
      <c r="F31" s="6"/>
      <c r="G31" s="27">
        <v>17560</v>
      </c>
      <c r="H31" s="8"/>
    </row>
    <row r="32" spans="1:13" x14ac:dyDescent="0.25">
      <c r="A32" s="6" t="s">
        <v>18</v>
      </c>
      <c r="B32" s="6"/>
      <c r="C32" s="45">
        <f>SUM(C27:C31)</f>
        <v>42092</v>
      </c>
      <c r="D32" s="6"/>
      <c r="E32" s="45">
        <f>SUM(E27:E31)</f>
        <v>32225</v>
      </c>
      <c r="F32" s="6"/>
      <c r="G32" s="8">
        <f>SUM(G27:G31)</f>
        <v>25798</v>
      </c>
      <c r="H32" s="8"/>
    </row>
    <row r="33" spans="1:12" x14ac:dyDescent="0.25">
      <c r="A33" s="6" t="s">
        <v>92</v>
      </c>
      <c r="B33" s="6"/>
      <c r="C33" s="45">
        <v>121576</v>
      </c>
      <c r="D33" s="6"/>
      <c r="E33" s="45">
        <v>121371</v>
      </c>
      <c r="F33" s="6"/>
      <c r="G33" s="8">
        <v>100945</v>
      </c>
      <c r="H33" s="8"/>
    </row>
    <row r="34" spans="1:12" x14ac:dyDescent="0.25">
      <c r="A34" s="6" t="s">
        <v>89</v>
      </c>
      <c r="B34" s="6"/>
      <c r="C34" s="45">
        <v>10045</v>
      </c>
      <c r="D34" s="6"/>
      <c r="E34" s="45">
        <v>10358</v>
      </c>
      <c r="F34" s="6"/>
      <c r="G34" s="8">
        <v>11265</v>
      </c>
      <c r="H34" s="8"/>
    </row>
    <row r="35" spans="1:12" x14ac:dyDescent="0.25">
      <c r="A35" s="6" t="s">
        <v>51</v>
      </c>
      <c r="B35" s="6"/>
      <c r="C35" s="45">
        <v>308</v>
      </c>
      <c r="D35" s="6"/>
      <c r="E35" s="45">
        <v>306</v>
      </c>
      <c r="F35" s="6"/>
      <c r="G35" s="8">
        <v>279</v>
      </c>
      <c r="H35" s="8"/>
    </row>
    <row r="36" spans="1:12" x14ac:dyDescent="0.25">
      <c r="A36" s="6" t="s">
        <v>52</v>
      </c>
      <c r="B36" s="6"/>
      <c r="C36" s="45">
        <v>307</v>
      </c>
      <c r="D36" s="6"/>
      <c r="E36" s="45">
        <v>272</v>
      </c>
      <c r="F36" s="6"/>
      <c r="G36" s="8">
        <v>220</v>
      </c>
      <c r="H36" s="8"/>
    </row>
    <row r="37" spans="1:12" x14ac:dyDescent="0.25">
      <c r="A37" s="6" t="s">
        <v>57</v>
      </c>
      <c r="B37" s="6"/>
      <c r="C37" s="46">
        <v>453</v>
      </c>
      <c r="D37" s="6"/>
      <c r="E37" s="46">
        <v>369</v>
      </c>
      <c r="F37" s="6"/>
      <c r="G37" s="27">
        <v>479</v>
      </c>
      <c r="H37" s="8"/>
    </row>
    <row r="38" spans="1:12" x14ac:dyDescent="0.25">
      <c r="A38" s="6" t="s">
        <v>19</v>
      </c>
      <c r="B38" s="6"/>
      <c r="C38" s="45">
        <f>SUM(C32:C37)</f>
        <v>174781</v>
      </c>
      <c r="D38" s="6"/>
      <c r="E38" s="45">
        <f>SUM(E32:E37)</f>
        <v>164901</v>
      </c>
      <c r="F38" s="6"/>
      <c r="G38" s="8">
        <f>SUM(G32:G37)</f>
        <v>138986</v>
      </c>
      <c r="H38" s="8"/>
    </row>
    <row r="39" spans="1:12" x14ac:dyDescent="0.25">
      <c r="A39" s="6" t="s">
        <v>20</v>
      </c>
      <c r="B39" s="6"/>
      <c r="C39" s="45"/>
      <c r="D39" s="6"/>
      <c r="E39" s="45"/>
      <c r="F39" s="6"/>
      <c r="G39" s="8"/>
      <c r="H39" s="8"/>
    </row>
    <row r="40" spans="1:12" x14ac:dyDescent="0.25">
      <c r="A40" s="6" t="s">
        <v>21</v>
      </c>
      <c r="B40" s="6"/>
      <c r="C40" s="45"/>
      <c r="D40" s="6"/>
      <c r="E40" s="45"/>
      <c r="F40" s="6"/>
      <c r="G40" s="8"/>
      <c r="H40" s="8"/>
    </row>
    <row r="41" spans="1:12" x14ac:dyDescent="0.25">
      <c r="A41" s="6" t="s">
        <v>60</v>
      </c>
      <c r="B41" s="6"/>
      <c r="C41" s="45">
        <v>0</v>
      </c>
      <c r="D41" s="6"/>
      <c r="E41" s="45">
        <v>0</v>
      </c>
      <c r="F41" s="6"/>
      <c r="G41" s="8">
        <v>0</v>
      </c>
      <c r="H41" s="8"/>
    </row>
    <row r="42" spans="1:12" x14ac:dyDescent="0.25">
      <c r="A42" s="7" t="s">
        <v>151</v>
      </c>
      <c r="B42" s="7"/>
      <c r="C42" s="45"/>
      <c r="D42" s="6"/>
      <c r="E42" s="45"/>
      <c r="F42" s="6"/>
      <c r="G42" s="8"/>
      <c r="H42" s="8"/>
    </row>
    <row r="43" spans="1:12" x14ac:dyDescent="0.25">
      <c r="A43" s="7" t="s">
        <v>143</v>
      </c>
      <c r="B43" s="7"/>
      <c r="C43" s="45">
        <v>134</v>
      </c>
      <c r="D43" s="6"/>
      <c r="E43" s="45">
        <v>127</v>
      </c>
      <c r="F43" s="6"/>
      <c r="G43" s="8">
        <v>124</v>
      </c>
    </row>
    <row r="44" spans="1:12" x14ac:dyDescent="0.25">
      <c r="A44" s="6" t="s">
        <v>22</v>
      </c>
      <c r="B44" s="6"/>
      <c r="C44" s="45">
        <v>571268</v>
      </c>
      <c r="D44" s="6"/>
      <c r="E44" s="45">
        <v>550205</v>
      </c>
      <c r="F44" s="6"/>
      <c r="G44" s="8">
        <v>556512</v>
      </c>
      <c r="H44" s="8"/>
    </row>
    <row r="45" spans="1:12" x14ac:dyDescent="0.25">
      <c r="A45" s="6" t="s">
        <v>54</v>
      </c>
      <c r="B45" s="6"/>
      <c r="C45" s="45">
        <v>-8491</v>
      </c>
      <c r="D45" s="6"/>
      <c r="E45" s="45">
        <v>-7965</v>
      </c>
      <c r="F45" s="6"/>
      <c r="G45" s="8">
        <v>-7511</v>
      </c>
      <c r="H45" s="8"/>
    </row>
    <row r="46" spans="1:12" x14ac:dyDescent="0.25">
      <c r="A46" s="6" t="s">
        <v>23</v>
      </c>
      <c r="B46" s="6"/>
      <c r="C46" s="46">
        <v>-421588</v>
      </c>
      <c r="D46" s="6"/>
      <c r="E46" s="46">
        <v>-411483</v>
      </c>
      <c r="F46" s="6"/>
      <c r="G46" s="27">
        <v>-373933</v>
      </c>
      <c r="H46" s="8"/>
      <c r="K46" s="2"/>
      <c r="L46" s="2"/>
    </row>
    <row r="47" spans="1:12" x14ac:dyDescent="0.25">
      <c r="A47" s="6" t="s">
        <v>24</v>
      </c>
      <c r="B47" s="6"/>
      <c r="C47" s="48">
        <f>SUM(C41:C46)</f>
        <v>141323</v>
      </c>
      <c r="D47" s="6"/>
      <c r="E47" s="48">
        <f>SUM(E41:E46)</f>
        <v>130884</v>
      </c>
      <c r="F47" s="6"/>
      <c r="G47" s="29">
        <f>SUM(G41:G46)</f>
        <v>175192</v>
      </c>
      <c r="H47" s="8"/>
      <c r="L47" s="2"/>
    </row>
    <row r="48" spans="1:12" ht="13.8" thickBot="1" x14ac:dyDescent="0.3">
      <c r="A48" s="6" t="s">
        <v>25</v>
      </c>
      <c r="B48" s="6"/>
      <c r="C48" s="47">
        <f>C38+C47</f>
        <v>316104</v>
      </c>
      <c r="D48" s="6"/>
      <c r="E48" s="47">
        <f>E38+E47</f>
        <v>295785</v>
      </c>
      <c r="F48" s="6"/>
      <c r="G48" s="28">
        <f>G38+G47</f>
        <v>314178</v>
      </c>
      <c r="H48" s="8"/>
      <c r="K48" s="2"/>
      <c r="L48" s="2"/>
    </row>
    <row r="49" spans="1:11" ht="13.8" thickTop="1" x14ac:dyDescent="0.25">
      <c r="A49" s="6"/>
      <c r="B49" s="6"/>
      <c r="C49" s="45"/>
      <c r="D49" s="6"/>
      <c r="E49" s="45"/>
      <c r="F49" s="6"/>
      <c r="G49" s="8"/>
      <c r="H49" s="8"/>
      <c r="K49" s="2"/>
    </row>
    <row r="50" spans="1:11" x14ac:dyDescent="0.25">
      <c r="A50" s="6"/>
      <c r="B50" s="6"/>
      <c r="C50" s="7"/>
      <c r="D50" s="6"/>
      <c r="E50" s="7"/>
      <c r="F50" s="6"/>
      <c r="G50" s="26"/>
      <c r="H50" s="6"/>
      <c r="K50" s="3"/>
    </row>
    <row r="51" spans="1:11" x14ac:dyDescent="0.25">
      <c r="C51" s="5"/>
      <c r="E51" s="5"/>
      <c r="G51" s="3"/>
    </row>
    <row r="52" spans="1:11" x14ac:dyDescent="0.25">
      <c r="K52" s="2"/>
    </row>
  </sheetData>
  <mergeCells count="3">
    <mergeCell ref="A1:G1"/>
    <mergeCell ref="A2:G2"/>
    <mergeCell ref="A3:G3"/>
  </mergeCells>
  <pageMargins left="0.5" right="0.25" top="0.75" bottom="0.5" header="0.5" footer="0.5"/>
  <pageSetup scale="70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A3EB5-EEB6-4269-A82B-E67A1BF11D4D}">
  <sheetPr>
    <pageSetUpPr fitToPage="1"/>
  </sheetPr>
  <dimension ref="A1:X61"/>
  <sheetViews>
    <sheetView tabSelected="1" zoomScaleNormal="100" workbookViewId="0">
      <selection activeCell="AA40" sqref="AA40"/>
    </sheetView>
  </sheetViews>
  <sheetFormatPr defaultRowHeight="13.2" x14ac:dyDescent="0.25"/>
  <cols>
    <col min="1" max="1" width="53" customWidth="1"/>
    <col min="2" max="2" width="1.6640625" customWidth="1"/>
    <col min="3" max="3" width="13.6640625" style="55" customWidth="1"/>
    <col min="4" max="4" width="1.6640625" style="55" customWidth="1"/>
    <col min="5" max="5" width="13.6640625" style="55" customWidth="1"/>
    <col min="6" max="6" width="1.6640625" style="55" customWidth="1"/>
    <col min="7" max="7" width="9.6640625" style="55" customWidth="1"/>
    <col min="8" max="8" width="1.6640625" style="55" customWidth="1"/>
    <col min="9" max="9" width="13.6640625" style="55" customWidth="1"/>
    <col min="10" max="10" width="1.6640625" style="55" customWidth="1"/>
    <col min="11" max="11" width="9.6640625" style="55" customWidth="1"/>
    <col min="12" max="12" width="3.6640625" style="55" customWidth="1"/>
    <col min="13" max="13" width="13.6640625" style="55" customWidth="1"/>
    <col min="14" max="14" width="1.6640625" style="55" customWidth="1"/>
    <col min="15" max="15" width="14" style="55" customWidth="1"/>
    <col min="16" max="16" width="1.6640625" style="55" customWidth="1"/>
    <col min="17" max="17" width="9.6640625" style="55" customWidth="1"/>
    <col min="18" max="18" width="2.6640625" style="55" customWidth="1"/>
    <col min="19" max="19" width="10.6640625" customWidth="1"/>
    <col min="24" max="24" width="9.33203125" bestFit="1" customWidth="1"/>
  </cols>
  <sheetData>
    <row r="1" spans="1:21" x14ac:dyDescent="0.25">
      <c r="A1" s="127" t="s">
        <v>2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</row>
    <row r="2" spans="1:21" x14ac:dyDescent="0.25">
      <c r="A2" s="127" t="s">
        <v>93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</row>
    <row r="3" spans="1:21" x14ac:dyDescent="0.25">
      <c r="A3" s="127" t="s">
        <v>4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</row>
    <row r="4" spans="1:21" x14ac:dyDescent="0.25">
      <c r="A4" s="127" t="s">
        <v>13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</row>
    <row r="5" spans="1:21" x14ac:dyDescent="0.25">
      <c r="A5" s="1"/>
      <c r="C5" s="59"/>
      <c r="D5"/>
      <c r="F5"/>
      <c r="G5"/>
      <c r="H5"/>
      <c r="L5"/>
      <c r="M5"/>
      <c r="N5"/>
      <c r="P5"/>
      <c r="Q5"/>
      <c r="R5"/>
    </row>
    <row r="6" spans="1:21" x14ac:dyDescent="0.25">
      <c r="L6"/>
      <c r="M6"/>
      <c r="N6"/>
      <c r="O6"/>
      <c r="P6"/>
      <c r="Q6"/>
      <c r="R6"/>
    </row>
    <row r="7" spans="1:21" x14ac:dyDescent="0.25">
      <c r="C7" s="128" t="s">
        <v>26</v>
      </c>
      <c r="D7" s="128"/>
      <c r="E7" s="128"/>
      <c r="F7" s="128"/>
      <c r="G7" s="128"/>
      <c r="H7" s="128"/>
      <c r="I7" s="128"/>
      <c r="J7" s="128"/>
      <c r="K7" s="128"/>
      <c r="L7" s="1"/>
      <c r="M7" s="128" t="s">
        <v>145</v>
      </c>
      <c r="N7" s="128"/>
      <c r="O7" s="128"/>
      <c r="P7" s="128"/>
      <c r="Q7" s="128"/>
    </row>
    <row r="8" spans="1:21" ht="9.9" customHeight="1" x14ac:dyDescent="0.25">
      <c r="L8"/>
      <c r="M8"/>
      <c r="O8"/>
      <c r="P8"/>
      <c r="Q8"/>
    </row>
    <row r="9" spans="1:21" x14ac:dyDescent="0.25">
      <c r="C9" s="55" t="s">
        <v>144</v>
      </c>
      <c r="E9" s="115" t="s">
        <v>122</v>
      </c>
      <c r="G9" s="55" t="s">
        <v>94</v>
      </c>
      <c r="I9" s="115" t="s">
        <v>144</v>
      </c>
      <c r="K9" s="55" t="s">
        <v>94</v>
      </c>
      <c r="L9"/>
      <c r="M9" s="115" t="s">
        <v>144</v>
      </c>
      <c r="O9" s="115" t="s">
        <v>144</v>
      </c>
      <c r="Q9" s="55" t="s">
        <v>94</v>
      </c>
    </row>
    <row r="10" spans="1:21" x14ac:dyDescent="0.25">
      <c r="C10" s="25">
        <v>2021</v>
      </c>
      <c r="E10" s="116">
        <v>2021</v>
      </c>
      <c r="G10" s="25" t="s">
        <v>95</v>
      </c>
      <c r="I10" s="25">
        <v>2020</v>
      </c>
      <c r="K10" s="25" t="s">
        <v>95</v>
      </c>
      <c r="L10"/>
      <c r="M10" s="25">
        <v>2021</v>
      </c>
      <c r="O10" s="25">
        <v>2020</v>
      </c>
      <c r="Q10" s="25" t="s">
        <v>95</v>
      </c>
    </row>
    <row r="11" spans="1:21" ht="5.0999999999999996" customHeight="1" x14ac:dyDescent="0.25">
      <c r="E11" s="115"/>
      <c r="L11"/>
    </row>
    <row r="12" spans="1:21" x14ac:dyDescent="0.25">
      <c r="A12" s="6" t="s">
        <v>79</v>
      </c>
      <c r="C12" s="85">
        <v>55202</v>
      </c>
      <c r="D12" s="61"/>
      <c r="E12" s="85">
        <v>48348</v>
      </c>
      <c r="F12" s="62"/>
      <c r="G12" s="41">
        <f>(C12-E12)/E12</f>
        <v>0.14176387854719946</v>
      </c>
      <c r="H12" s="61"/>
      <c r="I12" s="60">
        <v>59243</v>
      </c>
      <c r="J12" s="62"/>
      <c r="K12" s="42">
        <f>(C12-I12)/I12</f>
        <v>-6.8210590280708264E-2</v>
      </c>
      <c r="L12"/>
      <c r="M12" s="85">
        <v>154745</v>
      </c>
      <c r="N12" s="61"/>
      <c r="O12" s="60">
        <v>174801</v>
      </c>
      <c r="P12" s="62"/>
      <c r="Q12" s="41">
        <f>(M12-O12)/O12</f>
        <v>-0.11473618571976132</v>
      </c>
      <c r="R12" s="61"/>
      <c r="T12" s="3"/>
      <c r="U12" s="3"/>
    </row>
    <row r="13" spans="1:21" ht="15.75" customHeight="1" x14ac:dyDescent="0.25">
      <c r="A13" t="s">
        <v>96</v>
      </c>
      <c r="C13" s="86"/>
      <c r="D13" s="61"/>
      <c r="E13" s="86"/>
      <c r="F13" s="61"/>
      <c r="G13" s="63"/>
      <c r="H13" s="61"/>
      <c r="I13" s="61"/>
      <c r="J13" s="61"/>
      <c r="K13" s="64"/>
      <c r="L13"/>
      <c r="M13" s="86"/>
      <c r="N13" s="61"/>
      <c r="O13" s="61"/>
      <c r="P13" s="61"/>
      <c r="Q13" s="63"/>
      <c r="R13" s="61"/>
      <c r="T13" s="3"/>
      <c r="U13" s="3"/>
    </row>
    <row r="14" spans="1:21" x14ac:dyDescent="0.25">
      <c r="A14" s="6" t="s">
        <v>123</v>
      </c>
      <c r="C14" s="86">
        <v>33687</v>
      </c>
      <c r="D14" s="61"/>
      <c r="E14" s="86">
        <v>32976</v>
      </c>
      <c r="F14" s="61"/>
      <c r="G14" s="41">
        <f>(C14-E14)/E14</f>
        <v>2.1561135371179041E-2</v>
      </c>
      <c r="H14" s="61"/>
      <c r="I14" s="61">
        <v>31905</v>
      </c>
      <c r="J14" s="61"/>
      <c r="K14" s="42">
        <f t="shared" ref="K14:K17" si="0">(C14-I14)/I14</f>
        <v>5.5853314527503528E-2</v>
      </c>
      <c r="L14"/>
      <c r="M14" s="86">
        <v>99708</v>
      </c>
      <c r="N14" s="61"/>
      <c r="O14" s="61">
        <v>92406</v>
      </c>
      <c r="P14" s="61"/>
      <c r="Q14" s="41">
        <f>(M14-O14)/O14</f>
        <v>7.9020842802415434E-2</v>
      </c>
      <c r="R14" s="61"/>
      <c r="T14" s="3"/>
      <c r="U14" s="3"/>
    </row>
    <row r="15" spans="1:21" x14ac:dyDescent="0.25">
      <c r="A15" t="s">
        <v>97</v>
      </c>
      <c r="C15" s="87">
        <v>5685</v>
      </c>
      <c r="D15" s="61"/>
      <c r="E15" s="87">
        <v>5929</v>
      </c>
      <c r="F15" s="61"/>
      <c r="G15" s="41">
        <f>(C15-E15)/E15</f>
        <v>-4.1153651543261935E-2</v>
      </c>
      <c r="H15" s="61"/>
      <c r="I15" s="65">
        <v>5602</v>
      </c>
      <c r="J15" s="61"/>
      <c r="K15" s="42">
        <f t="shared" si="0"/>
        <v>1.4816137093895038E-2</v>
      </c>
      <c r="L15"/>
      <c r="M15" s="87">
        <v>17293</v>
      </c>
      <c r="N15" s="61"/>
      <c r="O15" s="65">
        <v>16112</v>
      </c>
      <c r="P15" s="61"/>
      <c r="Q15" s="41">
        <f>(M15-O15)/O15</f>
        <v>7.3299404170804369E-2</v>
      </c>
      <c r="R15" s="61"/>
      <c r="T15" s="3"/>
      <c r="U15" s="3"/>
    </row>
    <row r="16" spans="1:21" x14ac:dyDescent="0.25">
      <c r="A16" s="6" t="s">
        <v>98</v>
      </c>
      <c r="C16" s="88">
        <f>C14+C15</f>
        <v>39372</v>
      </c>
      <c r="D16" s="61"/>
      <c r="E16" s="88">
        <f>E14+E15</f>
        <v>38905</v>
      </c>
      <c r="F16" s="61"/>
      <c r="G16" s="41">
        <f>(C16-E16)/E16</f>
        <v>1.2003598509189051E-2</v>
      </c>
      <c r="H16" s="61"/>
      <c r="I16" s="66">
        <f>I14+I15</f>
        <v>37507</v>
      </c>
      <c r="J16" s="61"/>
      <c r="K16" s="42">
        <f t="shared" si="0"/>
        <v>4.9724051510384726E-2</v>
      </c>
      <c r="L16"/>
      <c r="M16" s="88">
        <f>M14+M15</f>
        <v>117001</v>
      </c>
      <c r="N16" s="61"/>
      <c r="O16" s="66">
        <f>O14+O15</f>
        <v>108518</v>
      </c>
      <c r="P16" s="61"/>
      <c r="Q16" s="41">
        <f>(M16-O16)/O16</f>
        <v>7.8171363276138522E-2</v>
      </c>
      <c r="R16" s="61"/>
      <c r="T16" s="3"/>
      <c r="U16" s="3"/>
    </row>
    <row r="17" spans="1:21" ht="15.75" customHeight="1" x14ac:dyDescent="0.25">
      <c r="A17" s="6" t="s">
        <v>99</v>
      </c>
      <c r="C17" s="86">
        <f>C12-C16</f>
        <v>15830</v>
      </c>
      <c r="D17" s="61"/>
      <c r="E17" s="86">
        <f>E12-E16</f>
        <v>9443</v>
      </c>
      <c r="F17" s="61"/>
      <c r="G17" s="41">
        <f>(C17-E17)/E17</f>
        <v>0.67637403367573867</v>
      </c>
      <c r="H17" s="61"/>
      <c r="I17" s="61">
        <f>I12-I16</f>
        <v>21736</v>
      </c>
      <c r="J17" s="61"/>
      <c r="K17" s="42">
        <f t="shared" si="0"/>
        <v>-0.27171512697828487</v>
      </c>
      <c r="L17"/>
      <c r="M17" s="86">
        <f>M12-M16</f>
        <v>37744</v>
      </c>
      <c r="N17" s="61"/>
      <c r="O17" s="61">
        <f>O12-O16</f>
        <v>66283</v>
      </c>
      <c r="P17" s="61"/>
      <c r="Q17" s="41">
        <f>(M17-O17)/O17</f>
        <v>-0.43056288942866194</v>
      </c>
      <c r="R17" s="61"/>
      <c r="T17" s="3"/>
      <c r="U17" s="3"/>
    </row>
    <row r="18" spans="1:21" ht="15.75" customHeight="1" x14ac:dyDescent="0.25">
      <c r="A18" s="6" t="s">
        <v>100</v>
      </c>
      <c r="C18" s="43">
        <f>C17/C12</f>
        <v>0.28676497228361292</v>
      </c>
      <c r="D18" s="61"/>
      <c r="E18" s="43">
        <f>E17/E12</f>
        <v>0.19531314635558866</v>
      </c>
      <c r="F18" s="61"/>
      <c r="G18" s="41"/>
      <c r="H18" s="61"/>
      <c r="I18" s="43">
        <f>I17/I12</f>
        <v>0.36689566699863274</v>
      </c>
      <c r="J18" s="61"/>
      <c r="K18" s="42"/>
      <c r="L18"/>
      <c r="M18" s="43">
        <f>M17/M12</f>
        <v>0.24391095027302984</v>
      </c>
      <c r="N18" s="61"/>
      <c r="O18" s="43">
        <f>O17/O12</f>
        <v>0.37919119455838352</v>
      </c>
      <c r="P18" s="61"/>
      <c r="Q18" s="41"/>
      <c r="R18" s="61"/>
      <c r="T18" s="3"/>
      <c r="U18" s="3"/>
    </row>
    <row r="19" spans="1:21" ht="15.75" customHeight="1" x14ac:dyDescent="0.25">
      <c r="A19" s="6" t="s">
        <v>101</v>
      </c>
      <c r="C19" s="86"/>
      <c r="D19" s="61"/>
      <c r="E19" s="86"/>
      <c r="F19" s="61"/>
      <c r="G19" s="64"/>
      <c r="H19" s="61"/>
      <c r="I19" s="61"/>
      <c r="J19" s="61"/>
      <c r="K19" s="64"/>
      <c r="L19"/>
      <c r="M19" s="86"/>
      <c r="N19" s="61"/>
      <c r="O19" s="61"/>
      <c r="P19" s="61"/>
      <c r="Q19" s="64"/>
      <c r="R19" s="61"/>
      <c r="T19" s="3"/>
      <c r="U19" s="3"/>
    </row>
    <row r="20" spans="1:21" x14ac:dyDescent="0.25">
      <c r="A20" s="6" t="s">
        <v>102</v>
      </c>
      <c r="C20" s="86">
        <v>10532</v>
      </c>
      <c r="D20" s="61"/>
      <c r="E20" s="86">
        <v>7515</v>
      </c>
      <c r="F20" s="61"/>
      <c r="G20" s="41">
        <f t="shared" ref="G20:G23" si="1">(C20-E20)/E20</f>
        <v>0.40146373918829009</v>
      </c>
      <c r="H20" s="61"/>
      <c r="I20" s="61">
        <v>7751</v>
      </c>
      <c r="J20" s="61"/>
      <c r="K20" s="42">
        <f t="shared" ref="K20:K25" si="2">(C20-I20)/I20</f>
        <v>0.35879241388207972</v>
      </c>
      <c r="L20"/>
      <c r="M20" s="86">
        <v>30944</v>
      </c>
      <c r="N20" s="61"/>
      <c r="O20" s="61">
        <v>23820</v>
      </c>
      <c r="P20" s="61"/>
      <c r="Q20" s="41">
        <f t="shared" ref="Q20:Q23" si="3">(M20-O20)/O20</f>
        <v>0.29907640638119226</v>
      </c>
      <c r="R20" s="61"/>
      <c r="T20" s="3"/>
      <c r="U20" s="3"/>
    </row>
    <row r="21" spans="1:21" x14ac:dyDescent="0.25">
      <c r="A21" s="6" t="s">
        <v>124</v>
      </c>
      <c r="C21" s="86">
        <v>5987</v>
      </c>
      <c r="D21" s="61"/>
      <c r="E21" s="86">
        <v>5784</v>
      </c>
      <c r="F21" s="61"/>
      <c r="G21" s="41">
        <f t="shared" si="1"/>
        <v>3.5096818810511757E-2</v>
      </c>
      <c r="H21" s="61"/>
      <c r="I21" s="61">
        <v>10456</v>
      </c>
      <c r="J21" s="61"/>
      <c r="K21" s="42">
        <f t="shared" si="2"/>
        <v>-0.42741009946442232</v>
      </c>
      <c r="L21"/>
      <c r="M21" s="86">
        <v>21619</v>
      </c>
      <c r="N21" s="61"/>
      <c r="O21" s="61">
        <v>33279</v>
      </c>
      <c r="P21" s="61"/>
      <c r="Q21" s="41">
        <f t="shared" si="3"/>
        <v>-0.35037110490098861</v>
      </c>
      <c r="R21" s="61"/>
      <c r="T21" s="3"/>
      <c r="U21" s="3"/>
    </row>
    <row r="22" spans="1:21" x14ac:dyDescent="0.25">
      <c r="A22" s="6" t="s">
        <v>125</v>
      </c>
      <c r="C22" s="86">
        <v>5205</v>
      </c>
      <c r="D22" s="61"/>
      <c r="E22" s="86">
        <v>5187</v>
      </c>
      <c r="F22" s="61"/>
      <c r="G22" s="41">
        <f t="shared" si="1"/>
        <v>3.470213996529786E-3</v>
      </c>
      <c r="H22" s="61"/>
      <c r="I22" s="61">
        <v>5425</v>
      </c>
      <c r="J22" s="61"/>
      <c r="K22" s="42">
        <f t="shared" si="2"/>
        <v>-4.0552995391705073E-2</v>
      </c>
      <c r="L22"/>
      <c r="M22" s="86">
        <v>16520</v>
      </c>
      <c r="N22" s="61"/>
      <c r="O22" s="61">
        <v>16614</v>
      </c>
      <c r="P22" s="61"/>
      <c r="Q22" s="41">
        <f t="shared" si="3"/>
        <v>-5.6578788973155169E-3</v>
      </c>
      <c r="R22" s="61"/>
      <c r="T22" s="3"/>
      <c r="U22" s="3"/>
    </row>
    <row r="23" spans="1:21" x14ac:dyDescent="0.25">
      <c r="A23" t="s">
        <v>103</v>
      </c>
      <c r="C23" s="86">
        <v>730</v>
      </c>
      <c r="D23" s="61"/>
      <c r="E23" s="86">
        <v>549</v>
      </c>
      <c r="F23" s="61"/>
      <c r="G23" s="41">
        <f t="shared" si="1"/>
        <v>0.32969034608378872</v>
      </c>
      <c r="H23" s="61"/>
      <c r="I23" s="61">
        <v>384</v>
      </c>
      <c r="J23" s="61"/>
      <c r="K23" s="42">
        <f t="shared" si="2"/>
        <v>0.90104166666666663</v>
      </c>
      <c r="L23"/>
      <c r="M23" s="86">
        <v>1818</v>
      </c>
      <c r="N23" s="61"/>
      <c r="O23" s="61">
        <v>1049</v>
      </c>
      <c r="P23" s="61"/>
      <c r="Q23" s="41">
        <f t="shared" si="3"/>
        <v>0.73307912297426125</v>
      </c>
      <c r="R23" s="61"/>
      <c r="T23" s="3"/>
      <c r="U23" s="3"/>
    </row>
    <row r="24" spans="1:21" x14ac:dyDescent="0.25">
      <c r="A24" t="s">
        <v>139</v>
      </c>
      <c r="C24" s="86">
        <v>1770</v>
      </c>
      <c r="D24" s="61"/>
      <c r="E24" s="86">
        <v>2155</v>
      </c>
      <c r="F24" s="61"/>
      <c r="G24" s="41" t="s">
        <v>104</v>
      </c>
      <c r="H24" s="61"/>
      <c r="I24" s="61">
        <v>0</v>
      </c>
      <c r="J24" s="61"/>
      <c r="K24" s="42" t="s">
        <v>104</v>
      </c>
      <c r="L24"/>
      <c r="M24" s="86">
        <v>10798</v>
      </c>
      <c r="N24" s="61"/>
      <c r="O24" s="61">
        <v>0</v>
      </c>
      <c r="P24" s="61"/>
      <c r="Q24" s="41" t="s">
        <v>104</v>
      </c>
      <c r="R24" s="61"/>
      <c r="T24" s="3"/>
      <c r="U24" s="3"/>
    </row>
    <row r="25" spans="1:21" ht="12.75" customHeight="1" x14ac:dyDescent="0.25">
      <c r="A25" s="6" t="s">
        <v>126</v>
      </c>
      <c r="C25" s="88">
        <f>SUM(C20:C24)</f>
        <v>24224</v>
      </c>
      <c r="D25" s="61"/>
      <c r="E25" s="88">
        <f>SUM(E20:E24)</f>
        <v>21190</v>
      </c>
      <c r="F25" s="61"/>
      <c r="G25" s="41">
        <f>(C25-E25)/E25</f>
        <v>0.14318074563473338</v>
      </c>
      <c r="H25" s="61"/>
      <c r="I25" s="66">
        <f>SUM(I20:I24)</f>
        <v>24016</v>
      </c>
      <c r="J25" s="61"/>
      <c r="K25" s="42">
        <f t="shared" si="2"/>
        <v>8.6608927381745509E-3</v>
      </c>
      <c r="L25"/>
      <c r="M25" s="88">
        <f>SUM(M20:M24)</f>
        <v>81699</v>
      </c>
      <c r="N25" s="61"/>
      <c r="O25" s="66">
        <f>SUM(O20:O24)</f>
        <v>74762</v>
      </c>
      <c r="P25" s="61"/>
      <c r="Q25" s="41">
        <f>(M25-O25)/O25</f>
        <v>9.278777988817849E-2</v>
      </c>
      <c r="R25" s="61"/>
      <c r="T25" s="3"/>
      <c r="U25" s="61"/>
    </row>
    <row r="26" spans="1:21" ht="5.0999999999999996" customHeight="1" x14ac:dyDescent="0.25">
      <c r="C26" s="86"/>
      <c r="D26" s="61"/>
      <c r="E26" s="86"/>
      <c r="F26" s="61"/>
      <c r="G26" s="64"/>
      <c r="H26" s="61"/>
      <c r="I26" s="61"/>
      <c r="J26" s="61"/>
      <c r="K26" s="64"/>
      <c r="L26"/>
      <c r="M26" s="86"/>
      <c r="N26" s="61"/>
      <c r="O26" s="61"/>
      <c r="P26" s="61"/>
      <c r="Q26" s="64"/>
      <c r="R26" s="61"/>
      <c r="T26" s="3"/>
    </row>
    <row r="27" spans="1:21" ht="15" customHeight="1" x14ac:dyDescent="0.25">
      <c r="A27" s="6" t="s">
        <v>116</v>
      </c>
      <c r="C27" s="86">
        <f>C17-C25</f>
        <v>-8394</v>
      </c>
      <c r="D27" s="61"/>
      <c r="E27" s="86">
        <f>E17-E25</f>
        <v>-11747</v>
      </c>
      <c r="F27" s="61"/>
      <c r="G27" s="41" t="s">
        <v>104</v>
      </c>
      <c r="H27" s="61"/>
      <c r="I27" s="61">
        <f>I17-I25</f>
        <v>-2280</v>
      </c>
      <c r="J27" s="61"/>
      <c r="K27" s="42" t="s">
        <v>104</v>
      </c>
      <c r="L27"/>
      <c r="M27" s="86">
        <f>M17-M25</f>
        <v>-43955</v>
      </c>
      <c r="N27" s="61"/>
      <c r="O27" s="61">
        <f>O17-O25</f>
        <v>-8479</v>
      </c>
      <c r="P27" s="61"/>
      <c r="Q27" s="41" t="s">
        <v>104</v>
      </c>
      <c r="R27" s="61"/>
      <c r="T27" s="3"/>
      <c r="U27" s="61"/>
    </row>
    <row r="28" spans="1:21" ht="5.0999999999999996" customHeight="1" x14ac:dyDescent="0.25">
      <c r="C28" s="86"/>
      <c r="D28" s="61"/>
      <c r="E28" s="86"/>
      <c r="F28" s="61"/>
      <c r="G28" s="64"/>
      <c r="H28" s="61"/>
      <c r="I28" s="61"/>
      <c r="J28" s="61"/>
      <c r="K28" s="64"/>
      <c r="L28"/>
      <c r="M28" s="86"/>
      <c r="N28" s="61"/>
      <c r="O28" s="61"/>
      <c r="P28" s="61"/>
      <c r="Q28" s="64"/>
      <c r="R28" s="61"/>
      <c r="T28" s="3"/>
    </row>
    <row r="29" spans="1:21" ht="15" customHeight="1" x14ac:dyDescent="0.25">
      <c r="A29" s="6" t="s">
        <v>105</v>
      </c>
      <c r="C29" s="86"/>
      <c r="D29" s="61"/>
      <c r="E29" s="86"/>
      <c r="F29" s="61"/>
      <c r="G29" s="64"/>
      <c r="H29" s="61"/>
      <c r="I29" s="61"/>
      <c r="J29" s="61"/>
      <c r="K29" s="64"/>
      <c r="L29"/>
      <c r="M29" s="86"/>
      <c r="N29" s="61"/>
      <c r="O29" s="61"/>
      <c r="P29" s="61"/>
      <c r="Q29" s="64"/>
      <c r="R29" s="61"/>
      <c r="T29" s="3"/>
    </row>
    <row r="30" spans="1:21" x14ac:dyDescent="0.25">
      <c r="A30" t="s">
        <v>106</v>
      </c>
      <c r="C30" s="86">
        <v>-1308</v>
      </c>
      <c r="D30" s="61"/>
      <c r="E30" s="86">
        <v>-1305</v>
      </c>
      <c r="F30" s="61"/>
      <c r="G30" s="41" t="s">
        <v>104</v>
      </c>
      <c r="H30" s="61"/>
      <c r="I30" s="61">
        <v>-1674</v>
      </c>
      <c r="J30" s="61"/>
      <c r="K30" s="42" t="s">
        <v>104</v>
      </c>
      <c r="L30"/>
      <c r="M30" s="86">
        <v>-3899</v>
      </c>
      <c r="N30" s="61"/>
      <c r="O30" s="61">
        <v>-1756</v>
      </c>
      <c r="P30" s="61"/>
      <c r="Q30" s="41" t="s">
        <v>104</v>
      </c>
      <c r="R30" s="61"/>
      <c r="T30" s="3"/>
      <c r="U30" s="3"/>
    </row>
    <row r="31" spans="1:21" x14ac:dyDescent="0.25">
      <c r="A31" t="s">
        <v>107</v>
      </c>
      <c r="C31" s="86">
        <v>17</v>
      </c>
      <c r="D31" s="61"/>
      <c r="E31" s="86">
        <v>42</v>
      </c>
      <c r="F31" s="61"/>
      <c r="G31" s="41" t="s">
        <v>104</v>
      </c>
      <c r="H31" s="61"/>
      <c r="I31" s="61">
        <v>10</v>
      </c>
      <c r="J31" s="61"/>
      <c r="K31" s="42" t="s">
        <v>104</v>
      </c>
      <c r="L31"/>
      <c r="M31" s="86">
        <v>104</v>
      </c>
      <c r="N31" s="61"/>
      <c r="O31" s="61">
        <v>40</v>
      </c>
      <c r="P31" s="61"/>
      <c r="Q31" s="41" t="s">
        <v>104</v>
      </c>
      <c r="R31" s="61"/>
      <c r="T31" s="3"/>
      <c r="U31" s="3"/>
    </row>
    <row r="32" spans="1:21" ht="12.75" customHeight="1" x14ac:dyDescent="0.25">
      <c r="A32" t="s">
        <v>108</v>
      </c>
      <c r="C32" s="87">
        <v>-209</v>
      </c>
      <c r="D32" s="61"/>
      <c r="E32" s="87">
        <v>-440</v>
      </c>
      <c r="F32" s="61"/>
      <c r="G32" s="41" t="s">
        <v>104</v>
      </c>
      <c r="H32" s="61"/>
      <c r="I32" s="65">
        <v>25</v>
      </c>
      <c r="J32" s="61"/>
      <c r="K32" s="42" t="s">
        <v>104</v>
      </c>
      <c r="L32"/>
      <c r="M32" s="87">
        <v>-864</v>
      </c>
      <c r="N32" s="61"/>
      <c r="O32" s="65">
        <v>-396</v>
      </c>
      <c r="P32" s="61"/>
      <c r="Q32" s="41" t="s">
        <v>104</v>
      </c>
      <c r="R32" s="61"/>
      <c r="T32" s="3"/>
      <c r="U32" s="3"/>
    </row>
    <row r="33" spans="1:24" ht="15.75" customHeight="1" x14ac:dyDescent="0.25">
      <c r="A33" s="7" t="s">
        <v>136</v>
      </c>
      <c r="C33" s="88">
        <f>SUM(C30:C32)</f>
        <v>-1500</v>
      </c>
      <c r="D33" s="61"/>
      <c r="E33" s="88">
        <f>SUM(E30:E32)</f>
        <v>-1703</v>
      </c>
      <c r="F33" s="61"/>
      <c r="G33" s="41" t="s">
        <v>104</v>
      </c>
      <c r="H33" s="61"/>
      <c r="I33" s="66">
        <f>SUM(I30:I32)</f>
        <v>-1639</v>
      </c>
      <c r="J33" s="61"/>
      <c r="K33" s="42" t="s">
        <v>104</v>
      </c>
      <c r="L33"/>
      <c r="M33" s="88">
        <f>SUM(M30:M32)</f>
        <v>-4659</v>
      </c>
      <c r="N33" s="61"/>
      <c r="O33" s="66">
        <f>SUM(O30:O32)</f>
        <v>-2112</v>
      </c>
      <c r="P33" s="61"/>
      <c r="Q33" s="41" t="s">
        <v>104</v>
      </c>
      <c r="R33" s="61"/>
      <c r="T33" s="3"/>
    </row>
    <row r="34" spans="1:24" ht="4.5" customHeight="1" x14ac:dyDescent="0.25">
      <c r="C34" s="86"/>
      <c r="D34" s="61"/>
      <c r="E34" s="86"/>
      <c r="F34" s="61"/>
      <c r="G34" s="64"/>
      <c r="H34" s="61"/>
      <c r="I34" s="61"/>
      <c r="J34" s="61"/>
      <c r="K34" s="64"/>
      <c r="L34"/>
      <c r="M34" s="86"/>
      <c r="N34" s="61"/>
      <c r="O34" s="61"/>
      <c r="P34" s="61"/>
      <c r="Q34" s="64"/>
      <c r="R34" s="61"/>
      <c r="T34" s="3"/>
    </row>
    <row r="35" spans="1:24" ht="12.75" customHeight="1" x14ac:dyDescent="0.25">
      <c r="A35" s="6" t="s">
        <v>115</v>
      </c>
      <c r="C35" s="86">
        <f>C27+C33</f>
        <v>-9894</v>
      </c>
      <c r="D35" s="61"/>
      <c r="E35" s="86">
        <f>E27+E33</f>
        <v>-13450</v>
      </c>
      <c r="F35" s="61"/>
      <c r="G35" s="41" t="s">
        <v>104</v>
      </c>
      <c r="H35" s="61"/>
      <c r="I35" s="61">
        <f>I27+I33</f>
        <v>-3919</v>
      </c>
      <c r="J35" s="61"/>
      <c r="K35" s="42" t="s">
        <v>104</v>
      </c>
      <c r="L35"/>
      <c r="M35" s="86">
        <f>M27+M33</f>
        <v>-48614</v>
      </c>
      <c r="N35" s="61"/>
      <c r="O35" s="61">
        <f>O27+O33</f>
        <v>-10591</v>
      </c>
      <c r="P35" s="61"/>
      <c r="Q35" s="41" t="s">
        <v>104</v>
      </c>
      <c r="R35" s="61"/>
      <c r="T35" s="3"/>
      <c r="U35" s="61"/>
      <c r="X35" s="2"/>
    </row>
    <row r="36" spans="1:24" x14ac:dyDescent="0.25">
      <c r="A36" s="6" t="s">
        <v>127</v>
      </c>
      <c r="C36" s="87">
        <v>211</v>
      </c>
      <c r="D36" s="61"/>
      <c r="E36" s="87">
        <v>248</v>
      </c>
      <c r="F36" s="61"/>
      <c r="G36" s="41" t="s">
        <v>104</v>
      </c>
      <c r="H36" s="61"/>
      <c r="I36" s="65">
        <v>66</v>
      </c>
      <c r="J36" s="61"/>
      <c r="K36" s="42" t="s">
        <v>104</v>
      </c>
      <c r="L36"/>
      <c r="M36" s="87">
        <v>718</v>
      </c>
      <c r="N36" s="61"/>
      <c r="O36" s="65">
        <v>377</v>
      </c>
      <c r="P36" s="61"/>
      <c r="Q36" s="41" t="s">
        <v>104</v>
      </c>
      <c r="R36" s="61"/>
      <c r="T36" s="3"/>
      <c r="U36" s="3"/>
      <c r="X36" s="2"/>
    </row>
    <row r="37" spans="1:24" ht="5.0999999999999996" customHeight="1" x14ac:dyDescent="0.25">
      <c r="C37" s="86"/>
      <c r="D37" s="61"/>
      <c r="E37" s="86"/>
      <c r="F37" s="61"/>
      <c r="G37" s="64"/>
      <c r="H37" s="61"/>
      <c r="I37" s="61"/>
      <c r="J37" s="61"/>
      <c r="K37" s="64"/>
      <c r="L37"/>
      <c r="M37" s="86"/>
      <c r="N37" s="61"/>
      <c r="O37" s="61"/>
      <c r="P37" s="61"/>
      <c r="Q37" s="64"/>
      <c r="R37" s="61"/>
      <c r="T37" s="3"/>
    </row>
    <row r="38" spans="1:24" ht="12.75" customHeight="1" thickBot="1" x14ac:dyDescent="0.3">
      <c r="A38" s="6" t="s">
        <v>114</v>
      </c>
      <c r="C38" s="89">
        <f>C35-C36</f>
        <v>-10105</v>
      </c>
      <c r="D38" s="61"/>
      <c r="E38" s="89">
        <f>E35-E36</f>
        <v>-13698</v>
      </c>
      <c r="F38" s="61"/>
      <c r="G38" s="41" t="s">
        <v>104</v>
      </c>
      <c r="H38" s="61"/>
      <c r="I38" s="67">
        <f>I35-I36</f>
        <v>-3985</v>
      </c>
      <c r="J38" s="61"/>
      <c r="K38" s="42" t="s">
        <v>104</v>
      </c>
      <c r="L38"/>
      <c r="M38" s="89">
        <f>M35-M36</f>
        <v>-49332</v>
      </c>
      <c r="N38" s="61"/>
      <c r="O38" s="67">
        <f>O35-O36</f>
        <v>-10968</v>
      </c>
      <c r="P38" s="61"/>
      <c r="Q38" s="41" t="s">
        <v>104</v>
      </c>
      <c r="R38" s="61"/>
      <c r="T38" s="3"/>
    </row>
    <row r="39" spans="1:24" ht="13.5" customHeight="1" thickTop="1" x14ac:dyDescent="0.25">
      <c r="C39" s="86"/>
      <c r="D39" s="61"/>
      <c r="E39" s="86"/>
      <c r="F39" s="61"/>
      <c r="G39" s="64"/>
      <c r="H39" s="61"/>
      <c r="I39" s="61"/>
      <c r="J39" s="61"/>
      <c r="K39" s="64"/>
      <c r="L39"/>
      <c r="M39" s="86"/>
      <c r="N39" s="61"/>
      <c r="O39" s="61"/>
      <c r="P39" s="61"/>
      <c r="Q39" s="64"/>
      <c r="R39" s="61"/>
      <c r="T39" s="3"/>
    </row>
    <row r="40" spans="1:24" x14ac:dyDescent="0.25">
      <c r="A40" s="6" t="s">
        <v>117</v>
      </c>
      <c r="C40" s="86"/>
      <c r="D40" s="61"/>
      <c r="E40" s="86"/>
      <c r="F40" s="61"/>
      <c r="G40" s="61"/>
      <c r="H40" s="61"/>
      <c r="I40" s="61"/>
      <c r="J40" s="61"/>
      <c r="K40" s="61"/>
      <c r="L40"/>
      <c r="M40" s="86"/>
      <c r="N40" s="61"/>
      <c r="O40" s="61"/>
      <c r="P40" s="61"/>
      <c r="Q40" s="61"/>
      <c r="R40" s="61"/>
      <c r="T40" s="3"/>
    </row>
    <row r="41" spans="1:24" ht="13.8" thickBot="1" x14ac:dyDescent="0.3">
      <c r="A41" s="6" t="s">
        <v>128</v>
      </c>
      <c r="C41" s="90">
        <f>C38/C45</f>
        <v>-7.9698085826281045E-2</v>
      </c>
      <c r="E41" s="90">
        <f>E38/E45</f>
        <v>-0.10867116223720746</v>
      </c>
      <c r="I41" s="68">
        <f>I38/I45</f>
        <v>-3.2567034152480731E-2</v>
      </c>
      <c r="M41" s="90">
        <f>M38/M45</f>
        <v>-0.39242701455731444</v>
      </c>
      <c r="O41" s="68">
        <f>O38/O45</f>
        <v>-9.1006397331541089E-2</v>
      </c>
      <c r="P41" s="69"/>
      <c r="Q41" s="69"/>
      <c r="R41" s="61"/>
      <c r="T41" s="3"/>
    </row>
    <row r="42" spans="1:24" ht="15" customHeight="1" thickTop="1" thickBot="1" x14ac:dyDescent="0.3">
      <c r="A42" s="6" t="s">
        <v>129</v>
      </c>
      <c r="C42" s="90">
        <f>C38/C46</f>
        <v>-7.9698085826281045E-2</v>
      </c>
      <c r="D42"/>
      <c r="E42" s="90">
        <f>E38/E46</f>
        <v>-0.10867116223720746</v>
      </c>
      <c r="F42"/>
      <c r="G42"/>
      <c r="H42"/>
      <c r="I42" s="68">
        <f>I38/I46</f>
        <v>-3.2567034152480731E-2</v>
      </c>
      <c r="J42"/>
      <c r="K42"/>
      <c r="L42"/>
      <c r="M42" s="90">
        <f>M38/M46</f>
        <v>-0.39242701455731444</v>
      </c>
      <c r="N42"/>
      <c r="O42" s="68">
        <f>O38/O46</f>
        <v>-9.1006397331541089E-2</v>
      </c>
      <c r="P42"/>
      <c r="Q42"/>
      <c r="R42"/>
    </row>
    <row r="43" spans="1:24" ht="13.8" thickTop="1" x14ac:dyDescent="0.25">
      <c r="C43" s="5"/>
      <c r="D43"/>
      <c r="E43" s="5"/>
      <c r="F43"/>
      <c r="G43"/>
      <c r="H43"/>
      <c r="I43"/>
      <c r="J43"/>
      <c r="K43"/>
      <c r="L43"/>
      <c r="M43" s="5"/>
      <c r="N43"/>
      <c r="O43"/>
      <c r="P43"/>
      <c r="Q43"/>
      <c r="R43"/>
    </row>
    <row r="44" spans="1:24" ht="18" customHeight="1" x14ac:dyDescent="0.25">
      <c r="A44" t="s">
        <v>110</v>
      </c>
      <c r="C44" s="86"/>
      <c r="D44" s="61"/>
      <c r="E44" s="86"/>
      <c r="F44" s="61"/>
      <c r="G44" s="61"/>
      <c r="H44" s="61"/>
      <c r="I44" s="61"/>
      <c r="J44" s="61"/>
      <c r="K44" s="61"/>
      <c r="L44"/>
      <c r="M44" s="86"/>
      <c r="N44" s="61"/>
      <c r="O44" s="61"/>
      <c r="P44" s="61"/>
      <c r="Q44" s="61"/>
      <c r="R44" s="61"/>
    </row>
    <row r="45" spans="1:24" x14ac:dyDescent="0.25">
      <c r="A45" t="s">
        <v>111</v>
      </c>
      <c r="C45" s="86">
        <v>126791</v>
      </c>
      <c r="D45" s="61"/>
      <c r="E45" s="86">
        <v>126050</v>
      </c>
      <c r="F45" s="61"/>
      <c r="G45" s="61"/>
      <c r="H45" s="61"/>
      <c r="I45" s="61">
        <v>122363</v>
      </c>
      <c r="J45" s="61"/>
      <c r="K45" s="61"/>
      <c r="L45"/>
      <c r="M45" s="86">
        <v>125710</v>
      </c>
      <c r="N45" s="61"/>
      <c r="O45" s="61">
        <v>120519</v>
      </c>
      <c r="P45" s="61"/>
      <c r="Q45" s="61"/>
      <c r="R45" s="61"/>
    </row>
    <row r="46" spans="1:24" x14ac:dyDescent="0.25">
      <c r="A46" t="s">
        <v>109</v>
      </c>
      <c r="C46" s="86">
        <v>126791</v>
      </c>
      <c r="D46" s="61"/>
      <c r="E46" s="86">
        <v>126050</v>
      </c>
      <c r="F46" s="61"/>
      <c r="G46" s="61"/>
      <c r="H46" s="61"/>
      <c r="I46" s="61">
        <v>122363</v>
      </c>
      <c r="J46" s="61"/>
      <c r="K46" s="61"/>
      <c r="L46"/>
      <c r="M46" s="86">
        <v>125710</v>
      </c>
      <c r="N46" s="61"/>
      <c r="O46" s="61">
        <v>120519</v>
      </c>
      <c r="P46" s="61"/>
      <c r="Q46" s="61"/>
      <c r="R46" s="61"/>
    </row>
    <row r="47" spans="1:24" ht="15" customHeight="1" x14ac:dyDescent="0.25">
      <c r="C47" s="86"/>
      <c r="D47" s="61"/>
      <c r="E47" s="61"/>
      <c r="F47" s="61"/>
      <c r="G47" s="61"/>
      <c r="H47" s="61"/>
      <c r="I47" s="61"/>
      <c r="J47" s="61"/>
      <c r="K47" s="61"/>
      <c r="L47"/>
      <c r="M47" s="5"/>
      <c r="N47" s="61"/>
      <c r="O47"/>
      <c r="P47"/>
      <c r="Q47"/>
      <c r="R47" s="61"/>
    </row>
    <row r="48" spans="1:24" x14ac:dyDescent="0.25">
      <c r="A48" s="6" t="s">
        <v>112</v>
      </c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/>
      <c r="P48"/>
      <c r="Q48"/>
      <c r="R48" s="61"/>
    </row>
    <row r="49" spans="3:18" ht="9" customHeight="1" x14ac:dyDescent="0.25"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/>
      <c r="P49"/>
      <c r="Q49"/>
      <c r="R49" s="61"/>
    </row>
    <row r="50" spans="3:18" ht="17.25" customHeight="1" x14ac:dyDescent="0.25">
      <c r="C50"/>
      <c r="D50" s="61"/>
      <c r="E50" s="61"/>
      <c r="F50" s="61"/>
      <c r="G50" s="61"/>
      <c r="H50" s="61"/>
      <c r="I50" s="70"/>
      <c r="J50" s="70"/>
      <c r="K50" s="70"/>
      <c r="L50" s="61"/>
      <c r="M50" s="61"/>
      <c r="N50" s="61"/>
      <c r="O50"/>
      <c r="P50"/>
      <c r="Q50"/>
      <c r="R50" s="61"/>
    </row>
    <row r="51" spans="3:18" x14ac:dyDescent="0.25">
      <c r="C5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/>
      <c r="P51"/>
      <c r="Q51"/>
      <c r="R51" s="61"/>
    </row>
    <row r="52" spans="3:18" x14ac:dyDescent="0.25">
      <c r="C52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</row>
    <row r="53" spans="3:18" x14ac:dyDescent="0.25"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</row>
    <row r="54" spans="3:18" x14ac:dyDescent="0.25">
      <c r="C54" s="7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</row>
    <row r="55" spans="3:18" x14ac:dyDescent="0.25"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</row>
    <row r="56" spans="3:18" x14ac:dyDescent="0.25"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</row>
    <row r="57" spans="3:18" x14ac:dyDescent="0.25"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</row>
    <row r="58" spans="3:18" x14ac:dyDescent="0.25"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</row>
    <row r="59" spans="3:18" x14ac:dyDescent="0.25"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</row>
    <row r="60" spans="3:18" x14ac:dyDescent="0.25"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</row>
    <row r="61" spans="3:18" x14ac:dyDescent="0.25"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</row>
  </sheetData>
  <mergeCells count="6">
    <mergeCell ref="A1:Q1"/>
    <mergeCell ref="A2:Q2"/>
    <mergeCell ref="A3:Q3"/>
    <mergeCell ref="A4:Q4"/>
    <mergeCell ref="C7:K7"/>
    <mergeCell ref="M7:Q7"/>
  </mergeCells>
  <pageMargins left="0.75" right="0.25" top="0.25" bottom="0.25" header="0.5" footer="0.15"/>
  <pageSetup scale="7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ED9AE-586F-46A0-AE4A-FE0B9CAE4635}">
  <dimension ref="A1:Y341"/>
  <sheetViews>
    <sheetView workbookViewId="0">
      <selection activeCell="Q16" sqref="Q16"/>
    </sheetView>
  </sheetViews>
  <sheetFormatPr defaultColWidth="9.109375" defaultRowHeight="13.2" x14ac:dyDescent="0.25"/>
  <cols>
    <col min="1" max="1" width="66" style="10" customWidth="1"/>
    <col min="2" max="2" width="1.6640625" style="10" customWidth="1"/>
    <col min="3" max="3" width="13.6640625" style="10" customWidth="1"/>
    <col min="4" max="4" width="1.6640625" style="10" customWidth="1"/>
    <col min="5" max="5" width="13.6640625" style="10" customWidth="1"/>
    <col min="6" max="6" width="1.6640625" style="10" customWidth="1"/>
    <col min="7" max="7" width="13.6640625" style="10" customWidth="1"/>
    <col min="8" max="8" width="3.6640625" style="10" customWidth="1"/>
    <col min="9" max="9" width="13.6640625" style="10" customWidth="1"/>
    <col min="10" max="10" width="1.6640625" style="10" customWidth="1"/>
    <col min="11" max="11" width="13.6640625" style="10" customWidth="1"/>
    <col min="12" max="12" width="1.6640625" style="10" customWidth="1"/>
    <col min="13" max="13" width="13.6640625" style="10" customWidth="1"/>
    <col min="14" max="14" width="11.44140625" style="10" customWidth="1"/>
    <col min="15" max="16" width="9.109375" style="10"/>
    <col min="17" max="17" width="2.6640625" style="10" customWidth="1"/>
    <col min="18" max="18" width="9.109375" style="10"/>
    <col min="19" max="19" width="2.6640625" style="10" customWidth="1"/>
    <col min="20" max="20" width="9.109375" style="10"/>
    <col min="21" max="21" width="2.6640625" style="10" customWidth="1"/>
    <col min="22" max="22" width="9.109375" style="10"/>
    <col min="23" max="23" width="2.6640625" style="10" customWidth="1"/>
    <col min="24" max="16384" width="9.109375" style="10"/>
  </cols>
  <sheetData>
    <row r="1" spans="1:25" x14ac:dyDescent="0.25">
      <c r="A1" s="129" t="s">
        <v>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1"/>
      <c r="M1" s="11"/>
      <c r="N1" s="58"/>
    </row>
    <row r="2" spans="1:25" x14ac:dyDescent="0.25">
      <c r="A2" s="129" t="s">
        <v>27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1"/>
      <c r="M2" s="11"/>
      <c r="N2" s="58"/>
    </row>
    <row r="3" spans="1:25" x14ac:dyDescent="0.25">
      <c r="A3" s="129" t="s">
        <v>28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1"/>
      <c r="M3" s="11"/>
      <c r="N3" s="58"/>
    </row>
    <row r="4" spans="1:25" x14ac:dyDescent="0.25">
      <c r="A4" s="129" t="s">
        <v>13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1"/>
      <c r="M4" s="11"/>
      <c r="N4" s="58"/>
    </row>
    <row r="5" spans="1:25" x14ac:dyDescent="0.25">
      <c r="A5" s="11"/>
      <c r="C5"/>
      <c r="D5"/>
      <c r="E5" s="55"/>
      <c r="F5"/>
      <c r="G5" s="55"/>
      <c r="H5"/>
      <c r="I5"/>
      <c r="J5"/>
      <c r="K5" s="55"/>
      <c r="L5"/>
      <c r="M5"/>
      <c r="N5"/>
      <c r="O5"/>
    </row>
    <row r="6" spans="1:25" x14ac:dyDescent="0.25">
      <c r="C6" s="59"/>
      <c r="D6" s="72"/>
      <c r="E6" s="55"/>
      <c r="F6" s="73"/>
      <c r="G6" s="55"/>
      <c r="H6"/>
      <c r="I6"/>
      <c r="J6" s="58"/>
      <c r="K6"/>
      <c r="L6"/>
      <c r="M6"/>
      <c r="N6" s="58"/>
      <c r="O6"/>
      <c r="P6"/>
      <c r="Q6"/>
      <c r="R6"/>
      <c r="S6"/>
      <c r="T6"/>
      <c r="U6"/>
      <c r="V6"/>
      <c r="W6"/>
      <c r="X6"/>
      <c r="Y6"/>
    </row>
    <row r="7" spans="1:25" x14ac:dyDescent="0.25">
      <c r="C7" s="130" t="s">
        <v>26</v>
      </c>
      <c r="D7" s="130"/>
      <c r="E7" s="130"/>
      <c r="F7" s="130"/>
      <c r="G7" s="130"/>
      <c r="H7"/>
      <c r="I7" s="128" t="s">
        <v>145</v>
      </c>
      <c r="J7" s="128"/>
      <c r="K7" s="128"/>
      <c r="L7"/>
      <c r="M7" s="5"/>
      <c r="N7" s="121"/>
      <c r="O7"/>
      <c r="P7"/>
      <c r="Q7"/>
      <c r="R7"/>
      <c r="S7"/>
      <c r="T7"/>
      <c r="U7"/>
      <c r="V7"/>
      <c r="W7"/>
      <c r="X7"/>
      <c r="Y7"/>
    </row>
    <row r="8" spans="1:25" ht="9.9" customHeight="1" x14ac:dyDescent="0.25">
      <c r="C8" s="58"/>
      <c r="D8" s="58"/>
      <c r="E8" s="58"/>
      <c r="F8" s="58"/>
      <c r="G8" s="58"/>
      <c r="H8"/>
      <c r="I8"/>
      <c r="J8" s="58"/>
      <c r="K8"/>
      <c r="L8"/>
      <c r="M8" s="5"/>
      <c r="N8" s="121"/>
      <c r="O8"/>
      <c r="P8"/>
      <c r="Q8"/>
      <c r="R8"/>
      <c r="S8"/>
      <c r="T8"/>
      <c r="U8"/>
      <c r="V8"/>
      <c r="W8"/>
      <c r="X8"/>
      <c r="Y8"/>
    </row>
    <row r="9" spans="1:25" x14ac:dyDescent="0.25">
      <c r="C9" s="55" t="s">
        <v>144</v>
      </c>
      <c r="D9" s="58"/>
      <c r="E9" s="115" t="s">
        <v>122</v>
      </c>
      <c r="F9" s="58"/>
      <c r="G9" s="115" t="s">
        <v>144</v>
      </c>
      <c r="H9"/>
      <c r="I9" s="115" t="s">
        <v>144</v>
      </c>
      <c r="J9" s="58"/>
      <c r="K9" s="115" t="s">
        <v>144</v>
      </c>
      <c r="L9"/>
      <c r="M9" s="5"/>
      <c r="N9" s="121"/>
      <c r="O9"/>
      <c r="P9"/>
      <c r="Q9"/>
      <c r="R9"/>
      <c r="S9"/>
      <c r="T9"/>
      <c r="U9"/>
      <c r="V9"/>
      <c r="W9"/>
      <c r="X9"/>
      <c r="Y9"/>
    </row>
    <row r="10" spans="1:25" x14ac:dyDescent="0.25">
      <c r="C10" s="25">
        <v>2021</v>
      </c>
      <c r="D10" s="58"/>
      <c r="E10" s="116">
        <v>2021</v>
      </c>
      <c r="F10" s="58"/>
      <c r="G10" s="25">
        <v>2020</v>
      </c>
      <c r="H10"/>
      <c r="I10" s="25">
        <v>2021</v>
      </c>
      <c r="J10" s="58"/>
      <c r="K10" s="25">
        <v>2020</v>
      </c>
      <c r="L10"/>
      <c r="M10" s="5"/>
      <c r="N10" s="121"/>
      <c r="O10"/>
      <c r="P10"/>
      <c r="Q10"/>
      <c r="R10"/>
      <c r="S10"/>
      <c r="T10"/>
      <c r="U10"/>
      <c r="V10"/>
      <c r="W10"/>
      <c r="X10"/>
      <c r="Y10"/>
    </row>
    <row r="11" spans="1:25" ht="7.5" customHeight="1" x14ac:dyDescent="0.25">
      <c r="H11"/>
      <c r="I11"/>
      <c r="K11"/>
      <c r="L11"/>
      <c r="M11" s="5"/>
      <c r="N11" s="97"/>
      <c r="O11"/>
      <c r="P11"/>
      <c r="Q11"/>
      <c r="R11"/>
      <c r="S11"/>
      <c r="T11"/>
      <c r="U11"/>
      <c r="V11"/>
      <c r="W11"/>
      <c r="X11"/>
      <c r="Y11"/>
    </row>
    <row r="12" spans="1:25" x14ac:dyDescent="0.25">
      <c r="A12" s="11" t="s">
        <v>35</v>
      </c>
      <c r="H12"/>
      <c r="I12"/>
      <c r="K12"/>
      <c r="L12"/>
      <c r="M12" s="5"/>
      <c r="N12" s="97"/>
      <c r="O12"/>
      <c r="P12"/>
      <c r="Q12"/>
      <c r="R12"/>
      <c r="S12"/>
      <c r="T12"/>
      <c r="U12"/>
      <c r="V12"/>
      <c r="W12"/>
      <c r="X12"/>
      <c r="Y12"/>
    </row>
    <row r="13" spans="1:25" ht="3" customHeight="1" x14ac:dyDescent="0.25">
      <c r="H13"/>
      <c r="I13"/>
      <c r="K13"/>
      <c r="L13"/>
      <c r="M13" s="5"/>
      <c r="N13" s="97"/>
      <c r="O13"/>
      <c r="P13"/>
      <c r="Q13"/>
      <c r="R13"/>
      <c r="S13"/>
      <c r="T13"/>
      <c r="U13"/>
      <c r="V13"/>
      <c r="W13"/>
      <c r="X13"/>
      <c r="Y13"/>
    </row>
    <row r="14" spans="1:25" x14ac:dyDescent="0.25">
      <c r="A14" s="10" t="s">
        <v>69</v>
      </c>
      <c r="C14" s="91">
        <v>438</v>
      </c>
      <c r="D14" s="92"/>
      <c r="E14" s="91">
        <v>458</v>
      </c>
      <c r="F14" s="92"/>
      <c r="G14" s="91">
        <v>130</v>
      </c>
      <c r="H14" s="5"/>
      <c r="I14" s="91">
        <v>1142</v>
      </c>
      <c r="J14" s="12"/>
      <c r="K14" s="13">
        <v>1685</v>
      </c>
      <c r="L14"/>
      <c r="M14" s="5"/>
      <c r="N14" s="91"/>
      <c r="O14"/>
      <c r="P14"/>
      <c r="Q14"/>
      <c r="R14"/>
      <c r="S14"/>
      <c r="T14"/>
      <c r="U14"/>
      <c r="V14"/>
      <c r="W14"/>
      <c r="X14"/>
      <c r="Y14"/>
    </row>
    <row r="15" spans="1:25" x14ac:dyDescent="0.25">
      <c r="A15" s="10" t="s">
        <v>0</v>
      </c>
      <c r="C15" s="92">
        <v>2301</v>
      </c>
      <c r="D15" s="92"/>
      <c r="E15" s="92">
        <v>1874</v>
      </c>
      <c r="F15" s="92"/>
      <c r="G15" s="92">
        <v>1272</v>
      </c>
      <c r="H15" s="5"/>
      <c r="I15" s="92">
        <v>10203</v>
      </c>
      <c r="J15" s="92"/>
      <c r="K15" s="12">
        <v>5770</v>
      </c>
      <c r="L15"/>
      <c r="M15" s="5"/>
      <c r="N15" s="91"/>
      <c r="O15"/>
      <c r="P15"/>
      <c r="Q15"/>
      <c r="R15"/>
      <c r="S15"/>
      <c r="T15"/>
      <c r="U15"/>
      <c r="V15"/>
      <c r="W15"/>
      <c r="X15"/>
      <c r="Y15"/>
    </row>
    <row r="16" spans="1:25" x14ac:dyDescent="0.25">
      <c r="A16" s="10" t="s">
        <v>29</v>
      </c>
      <c r="C16" s="92">
        <v>640</v>
      </c>
      <c r="D16" s="92"/>
      <c r="E16" s="92">
        <v>395</v>
      </c>
      <c r="F16" s="92"/>
      <c r="G16" s="92">
        <v>206</v>
      </c>
      <c r="H16" s="5"/>
      <c r="I16" s="92">
        <v>1598</v>
      </c>
      <c r="J16" s="12"/>
      <c r="K16" s="12">
        <v>2756</v>
      </c>
      <c r="L16"/>
      <c r="M16" s="5"/>
      <c r="N16" s="91"/>
      <c r="O16"/>
      <c r="P16"/>
      <c r="Q16"/>
      <c r="R16"/>
      <c r="S16"/>
      <c r="T16"/>
      <c r="U16"/>
      <c r="V16"/>
      <c r="W16"/>
      <c r="X16"/>
      <c r="Y16"/>
    </row>
    <row r="17" spans="1:25" x14ac:dyDescent="0.25">
      <c r="A17" s="97" t="s">
        <v>30</v>
      </c>
      <c r="B17" s="97"/>
      <c r="C17" s="93">
        <v>662</v>
      </c>
      <c r="D17" s="93"/>
      <c r="E17" s="93">
        <v>614</v>
      </c>
      <c r="F17" s="93"/>
      <c r="G17" s="93">
        <v>315</v>
      </c>
      <c r="H17" s="94"/>
      <c r="I17" s="93">
        <v>1647</v>
      </c>
      <c r="J17" s="93"/>
      <c r="K17" s="93">
        <v>2027</v>
      </c>
      <c r="L17" s="5"/>
      <c r="M17" s="5"/>
      <c r="N17" s="91"/>
      <c r="O17" s="5"/>
      <c r="P17"/>
      <c r="Q17"/>
      <c r="R17"/>
      <c r="S17"/>
      <c r="T17"/>
      <c r="U17"/>
      <c r="V17"/>
      <c r="W17"/>
      <c r="X17"/>
      <c r="Y17"/>
    </row>
    <row r="18" spans="1:25" x14ac:dyDescent="0.25">
      <c r="A18" s="97" t="s">
        <v>118</v>
      </c>
      <c r="B18" s="97"/>
      <c r="C18" s="95">
        <v>-384</v>
      </c>
      <c r="D18" s="92"/>
      <c r="E18" s="95">
        <v>917</v>
      </c>
      <c r="F18" s="92"/>
      <c r="G18" s="95">
        <v>0</v>
      </c>
      <c r="H18" s="5"/>
      <c r="I18" s="95">
        <f>2271-384</f>
        <v>1887</v>
      </c>
      <c r="J18" s="92"/>
      <c r="K18" s="95">
        <v>0</v>
      </c>
      <c r="L18" s="5"/>
      <c r="M18" s="5"/>
      <c r="N18" s="91"/>
      <c r="O18" s="5"/>
      <c r="P18"/>
      <c r="Q18"/>
      <c r="R18"/>
      <c r="S18"/>
      <c r="T18"/>
      <c r="U18"/>
      <c r="V18"/>
      <c r="W18"/>
      <c r="X18"/>
      <c r="Y18"/>
    </row>
    <row r="19" spans="1:25" ht="5.0999999999999996" customHeight="1" x14ac:dyDescent="0.25">
      <c r="A19" s="97"/>
      <c r="B19" s="97"/>
      <c r="C19" s="92"/>
      <c r="D19" s="92"/>
      <c r="E19" s="92"/>
      <c r="F19" s="92"/>
      <c r="G19" s="92"/>
      <c r="H19" s="5"/>
      <c r="I19" s="92"/>
      <c r="J19" s="92"/>
      <c r="K19" s="92"/>
      <c r="L19" s="5"/>
      <c r="M19" s="5"/>
      <c r="N19" s="97"/>
      <c r="O19" s="5"/>
      <c r="P19"/>
      <c r="Q19"/>
      <c r="R19"/>
      <c r="S19"/>
      <c r="T19"/>
      <c r="U19"/>
      <c r="V19"/>
      <c r="W19"/>
      <c r="X19"/>
      <c r="Y19"/>
    </row>
    <row r="20" spans="1:25" ht="13.8" thickBot="1" x14ac:dyDescent="0.3">
      <c r="A20" s="97" t="s">
        <v>31</v>
      </c>
      <c r="B20" s="97"/>
      <c r="C20" s="96">
        <f>SUM(C14:C18)</f>
        <v>3657</v>
      </c>
      <c r="D20" s="92"/>
      <c r="E20" s="96">
        <f>SUM(E14:E18)</f>
        <v>4258</v>
      </c>
      <c r="F20" s="92"/>
      <c r="G20" s="96">
        <f>SUM(G14:G18)</f>
        <v>1923</v>
      </c>
      <c r="H20" s="5"/>
      <c r="I20" s="96">
        <f>SUM(I14:I18)</f>
        <v>16477</v>
      </c>
      <c r="J20" s="92"/>
      <c r="K20" s="96">
        <f>SUM(K14:K18)</f>
        <v>12238</v>
      </c>
      <c r="L20" s="5"/>
      <c r="M20" s="5"/>
      <c r="N20" s="97"/>
      <c r="O20" s="5"/>
      <c r="P20"/>
      <c r="Q20"/>
      <c r="R20"/>
      <c r="S20"/>
      <c r="T20"/>
      <c r="U20"/>
      <c r="V20"/>
      <c r="W20"/>
      <c r="X20"/>
      <c r="Y20"/>
    </row>
    <row r="21" spans="1:25" ht="9.9" customHeight="1" thickTop="1" x14ac:dyDescent="0.25">
      <c r="A21" s="97"/>
      <c r="B21" s="97"/>
      <c r="C21" s="92"/>
      <c r="D21" s="92"/>
      <c r="E21" s="92"/>
      <c r="F21" s="92"/>
      <c r="G21" s="92"/>
      <c r="H21" s="5"/>
      <c r="I21" s="92"/>
      <c r="J21" s="92"/>
      <c r="K21" s="92"/>
      <c r="L21" s="5"/>
      <c r="M21" s="5"/>
      <c r="N21" s="97"/>
      <c r="O21" s="5"/>
      <c r="P21"/>
      <c r="Q21"/>
      <c r="R21"/>
      <c r="S21"/>
      <c r="T21"/>
      <c r="U21"/>
      <c r="V21"/>
      <c r="W21"/>
      <c r="X21"/>
      <c r="Y21"/>
    </row>
    <row r="22" spans="1:25" x14ac:dyDescent="0.25">
      <c r="A22" s="11" t="s">
        <v>34</v>
      </c>
      <c r="C22" s="92"/>
      <c r="D22" s="92"/>
      <c r="E22" s="92"/>
      <c r="F22" s="92"/>
      <c r="G22" s="92"/>
      <c r="H22" s="5"/>
      <c r="I22" s="92"/>
      <c r="J22" s="12"/>
      <c r="K22" s="92"/>
      <c r="L22"/>
      <c r="M22" s="5"/>
      <c r="N22" s="97"/>
      <c r="O22"/>
      <c r="P22"/>
      <c r="Q22"/>
      <c r="R22"/>
      <c r="S22"/>
      <c r="T22"/>
      <c r="U22"/>
      <c r="V22"/>
      <c r="W22"/>
      <c r="X22"/>
      <c r="Y22"/>
    </row>
    <row r="23" spans="1:25" ht="3" customHeight="1" x14ac:dyDescent="0.25">
      <c r="A23" s="11"/>
      <c r="C23" s="92"/>
      <c r="D23" s="12"/>
      <c r="E23" s="92"/>
      <c r="F23" s="12"/>
      <c r="G23" s="12"/>
      <c r="H23"/>
      <c r="I23" s="92"/>
      <c r="J23" s="12"/>
      <c r="K23" s="92"/>
      <c r="L23"/>
      <c r="M23" s="5"/>
      <c r="N23" s="97"/>
      <c r="O23"/>
      <c r="P23"/>
      <c r="Q23"/>
      <c r="R23"/>
      <c r="S23"/>
      <c r="T23"/>
      <c r="U23"/>
      <c r="V23"/>
      <c r="W23"/>
      <c r="X23"/>
      <c r="Y23"/>
    </row>
    <row r="24" spans="1:25" x14ac:dyDescent="0.25">
      <c r="A24" s="10" t="s">
        <v>32</v>
      </c>
      <c r="C24" s="91">
        <v>5685</v>
      </c>
      <c r="D24" s="12"/>
      <c r="E24" s="91">
        <v>5929</v>
      </c>
      <c r="F24" s="12"/>
      <c r="G24" s="91">
        <v>5602</v>
      </c>
      <c r="H24"/>
      <c r="I24" s="91">
        <v>17293</v>
      </c>
      <c r="J24" s="12"/>
      <c r="K24" s="91">
        <v>16112</v>
      </c>
      <c r="L24"/>
      <c r="M24" s="5"/>
      <c r="N24" s="5"/>
      <c r="O24"/>
      <c r="P24"/>
      <c r="Q24"/>
      <c r="R24"/>
      <c r="S24"/>
      <c r="T24"/>
      <c r="U24"/>
      <c r="V24"/>
      <c r="W24"/>
      <c r="X24"/>
      <c r="Y24"/>
    </row>
    <row r="25" spans="1:25" x14ac:dyDescent="0.25">
      <c r="A25" s="10" t="s">
        <v>50</v>
      </c>
      <c r="C25" s="93">
        <v>409</v>
      </c>
      <c r="D25" s="74"/>
      <c r="E25" s="93">
        <v>549</v>
      </c>
      <c r="F25" s="74"/>
      <c r="G25" s="93">
        <v>384</v>
      </c>
      <c r="H25" s="75"/>
      <c r="I25" s="93">
        <v>1497</v>
      </c>
      <c r="J25" s="74"/>
      <c r="K25" s="93">
        <v>1049</v>
      </c>
      <c r="L25"/>
      <c r="M25" s="5"/>
      <c r="N25" s="91"/>
      <c r="O25"/>
    </row>
    <row r="26" spans="1:25" ht="12.75" customHeight="1" x14ac:dyDescent="0.25">
      <c r="A26" s="6" t="s">
        <v>148</v>
      </c>
      <c r="C26" s="95">
        <v>321</v>
      </c>
      <c r="D26" s="12"/>
      <c r="E26" s="95">
        <v>0</v>
      </c>
      <c r="F26" s="12"/>
      <c r="G26" s="95">
        <v>0</v>
      </c>
      <c r="H26"/>
      <c r="I26" s="95">
        <v>321</v>
      </c>
      <c r="J26" s="12"/>
      <c r="K26" s="95">
        <v>0</v>
      </c>
      <c r="L26"/>
      <c r="M26" s="5"/>
      <c r="N26" s="97"/>
    </row>
    <row r="27" spans="1:25" ht="4.5" customHeight="1" x14ac:dyDescent="0.25">
      <c r="C27" s="92"/>
      <c r="D27" s="12"/>
      <c r="E27" s="92"/>
      <c r="F27" s="12"/>
      <c r="G27" s="92"/>
      <c r="H27"/>
      <c r="I27" s="92"/>
      <c r="J27" s="12"/>
      <c r="K27" s="92"/>
      <c r="L27"/>
      <c r="M27" s="5"/>
      <c r="N27" s="97"/>
    </row>
    <row r="28" spans="1:25" ht="13.8" thickBot="1" x14ac:dyDescent="0.3">
      <c r="A28" s="10" t="s">
        <v>33</v>
      </c>
      <c r="C28" s="96">
        <f>SUM(C24:C26)</f>
        <v>6415</v>
      </c>
      <c r="D28" s="12"/>
      <c r="E28" s="96">
        <f>SUM(E24:E26)</f>
        <v>6478</v>
      </c>
      <c r="F28" s="12"/>
      <c r="G28" s="96">
        <f>SUM(G24:G26)</f>
        <v>5986</v>
      </c>
      <c r="H28"/>
      <c r="I28" s="96">
        <f>SUM(I24:I26)</f>
        <v>19111</v>
      </c>
      <c r="J28" s="12"/>
      <c r="K28" s="96">
        <f>SUM(K24:K26)</f>
        <v>17161</v>
      </c>
      <c r="L28"/>
      <c r="M28" s="5"/>
      <c r="N28" s="97"/>
    </row>
    <row r="29" spans="1:25" ht="4.5" customHeight="1" thickTop="1" x14ac:dyDescent="0.25">
      <c r="C29" s="92"/>
      <c r="D29" s="12"/>
      <c r="E29" s="92"/>
      <c r="F29" s="12"/>
      <c r="G29" s="92"/>
      <c r="H29"/>
      <c r="I29" s="92"/>
      <c r="J29" s="12"/>
      <c r="K29" s="92"/>
      <c r="L29"/>
      <c r="M29" s="5"/>
      <c r="N29" s="97"/>
    </row>
    <row r="30" spans="1:25" x14ac:dyDescent="0.25">
      <c r="C30" s="92"/>
      <c r="D30" s="12"/>
      <c r="E30" s="92"/>
      <c r="F30" s="12"/>
      <c r="G30" s="92"/>
      <c r="H30"/>
      <c r="I30" s="92"/>
      <c r="J30" s="12"/>
      <c r="K30" s="92"/>
      <c r="L30"/>
      <c r="M30" s="5"/>
      <c r="N30" s="97"/>
    </row>
    <row r="31" spans="1:25" ht="13.8" thickBot="1" x14ac:dyDescent="0.3">
      <c r="A31" s="10" t="s">
        <v>84</v>
      </c>
      <c r="B31" s="97"/>
      <c r="C31" s="96">
        <v>-43750</v>
      </c>
      <c r="D31" s="92"/>
      <c r="E31" s="96">
        <v>2608</v>
      </c>
      <c r="F31" s="92"/>
      <c r="G31" s="96">
        <v>106592</v>
      </c>
      <c r="H31" s="5"/>
      <c r="I31" s="96">
        <v>-47937</v>
      </c>
      <c r="J31" s="92"/>
      <c r="K31" s="96">
        <v>106457</v>
      </c>
      <c r="L31" s="5"/>
      <c r="M31" s="5"/>
    </row>
    <row r="32" spans="1:25" ht="4.5" customHeight="1" thickTop="1" x14ac:dyDescent="0.25">
      <c r="C32" s="91"/>
      <c r="D32" s="12"/>
      <c r="E32" s="91"/>
      <c r="F32" s="12"/>
      <c r="G32" s="91"/>
      <c r="H32"/>
      <c r="I32" s="91"/>
      <c r="J32" s="12"/>
      <c r="K32" s="91"/>
      <c r="L32"/>
      <c r="M32"/>
    </row>
    <row r="33" spans="1:14" ht="9.9" customHeight="1" x14ac:dyDescent="0.25">
      <c r="C33" s="92"/>
      <c r="D33" s="12"/>
      <c r="E33" s="92"/>
      <c r="F33" s="12"/>
      <c r="G33" s="92"/>
      <c r="H33"/>
      <c r="I33" s="92"/>
      <c r="J33" s="12"/>
      <c r="K33" s="92"/>
      <c r="L33"/>
      <c r="M33"/>
    </row>
    <row r="34" spans="1:14" x14ac:dyDescent="0.25">
      <c r="A34" s="11" t="s">
        <v>36</v>
      </c>
      <c r="C34" s="92"/>
      <c r="D34" s="12"/>
      <c r="E34" s="92"/>
      <c r="F34" s="12"/>
      <c r="G34" s="92"/>
      <c r="H34"/>
      <c r="I34" s="92"/>
      <c r="J34" s="12"/>
      <c r="K34" s="92"/>
      <c r="L34"/>
      <c r="M34"/>
    </row>
    <row r="35" spans="1:14" ht="4.5" customHeight="1" x14ac:dyDescent="0.25">
      <c r="C35" s="92"/>
      <c r="D35" s="12"/>
      <c r="E35" s="92"/>
      <c r="F35" s="12"/>
      <c r="G35" s="92"/>
      <c r="H35"/>
      <c r="I35" s="92"/>
      <c r="J35" s="12"/>
      <c r="K35" s="92"/>
      <c r="L35"/>
      <c r="M35"/>
    </row>
    <row r="36" spans="1:14" x14ac:dyDescent="0.25">
      <c r="A36" s="10" t="s">
        <v>140</v>
      </c>
      <c r="B36" s="97"/>
      <c r="C36" s="92">
        <v>581</v>
      </c>
      <c r="D36" s="92"/>
      <c r="E36" s="92">
        <v>533</v>
      </c>
      <c r="F36" s="92"/>
      <c r="G36" s="92">
        <v>534</v>
      </c>
      <c r="H36" s="5"/>
      <c r="I36" s="92">
        <v>581</v>
      </c>
      <c r="J36" s="92"/>
      <c r="K36" s="92">
        <v>534</v>
      </c>
      <c r="L36" s="5"/>
      <c r="M36" s="5"/>
      <c r="N36" s="97"/>
    </row>
    <row r="37" spans="1:14" ht="6" customHeight="1" x14ac:dyDescent="0.25">
      <c r="C37" s="92"/>
      <c r="D37" s="92"/>
      <c r="E37" s="92"/>
      <c r="F37" s="92"/>
      <c r="G37" s="92"/>
      <c r="H37" s="5"/>
      <c r="I37" s="92"/>
      <c r="J37" s="92"/>
      <c r="K37" s="92"/>
      <c r="L37"/>
      <c r="M37"/>
    </row>
    <row r="38" spans="1:14" x14ac:dyDescent="0.25">
      <c r="A38" s="10" t="s">
        <v>72</v>
      </c>
      <c r="C38" s="92">
        <v>529</v>
      </c>
      <c r="D38" s="92"/>
      <c r="E38" s="92">
        <v>459</v>
      </c>
      <c r="F38" s="92"/>
      <c r="G38" s="92">
        <v>620</v>
      </c>
      <c r="H38" s="5"/>
      <c r="I38" s="92">
        <v>529</v>
      </c>
      <c r="J38" s="92"/>
      <c r="K38" s="92">
        <v>620</v>
      </c>
      <c r="L38"/>
      <c r="M38"/>
    </row>
    <row r="39" spans="1:14" x14ac:dyDescent="0.25">
      <c r="C39" s="12"/>
      <c r="D39" s="12"/>
      <c r="E39" s="12"/>
      <c r="F39" s="12"/>
      <c r="G39" s="92"/>
      <c r="H39"/>
      <c r="I39"/>
      <c r="J39" s="12"/>
      <c r="K39" s="5"/>
      <c r="L39"/>
      <c r="M39"/>
    </row>
    <row r="40" spans="1:14" x14ac:dyDescent="0.25">
      <c r="C40" s="12"/>
      <c r="D40" s="12"/>
      <c r="E40" s="12"/>
      <c r="F40" s="12"/>
      <c r="G40" s="12"/>
      <c r="H40"/>
      <c r="I40"/>
      <c r="J40" s="12"/>
      <c r="K40" s="5"/>
      <c r="L40"/>
      <c r="M40"/>
    </row>
    <row r="41" spans="1:14" customFormat="1" x14ac:dyDescent="0.25"/>
    <row r="42" spans="1:14" customFormat="1" x14ac:dyDescent="0.25"/>
    <row r="43" spans="1:14" customFormat="1" x14ac:dyDescent="0.25"/>
    <row r="44" spans="1:14" customFormat="1" x14ac:dyDescent="0.25"/>
    <row r="45" spans="1:14" customFormat="1" x14ac:dyDescent="0.25">
      <c r="A45" s="10"/>
    </row>
    <row r="46" spans="1:14" customFormat="1" x14ac:dyDescent="0.25">
      <c r="A46" s="10"/>
    </row>
    <row r="47" spans="1:14" customFormat="1" x14ac:dyDescent="0.25">
      <c r="A47" s="10"/>
    </row>
    <row r="48" spans="1:14" customFormat="1" x14ac:dyDescent="0.25">
      <c r="A48" s="10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</sheetData>
  <mergeCells count="6">
    <mergeCell ref="A1:K1"/>
    <mergeCell ref="A2:K2"/>
    <mergeCell ref="A3:K3"/>
    <mergeCell ref="A4:K4"/>
    <mergeCell ref="C7:G7"/>
    <mergeCell ref="I7:K7"/>
  </mergeCells>
  <pageMargins left="0.5" right="0.25" top="0.5" bottom="0.5" header="0.5" footer="0.5"/>
  <pageSetup scale="85" orientation="landscape" r:id="rId1"/>
  <headerFooter alignWithMargins="0"/>
  <rowBreaks count="3" manualBreakCount="3">
    <brk id="39" max="16383" man="1"/>
    <brk id="86" max="16383" man="1"/>
    <brk id="13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A5C68-A5CE-4177-B4C7-33CEEAAC8990}">
  <sheetPr>
    <pageSetUpPr fitToPage="1"/>
  </sheetPr>
  <dimension ref="A1:Q79"/>
  <sheetViews>
    <sheetView topLeftCell="A22" workbookViewId="0">
      <selection activeCell="Q16" sqref="Q16"/>
    </sheetView>
  </sheetViews>
  <sheetFormatPr defaultColWidth="9.109375" defaultRowHeight="13.2" x14ac:dyDescent="0.25"/>
  <cols>
    <col min="1" max="2" width="3.5546875" style="9" customWidth="1"/>
    <col min="3" max="3" width="77.33203125" style="9" customWidth="1"/>
    <col min="4" max="4" width="1.6640625" style="9" customWidth="1"/>
    <col min="5" max="5" width="14.6640625" style="9" customWidth="1"/>
    <col min="6" max="6" width="1.6640625" style="9" customWidth="1"/>
    <col min="7" max="7" width="14.6640625" style="9" customWidth="1"/>
    <col min="8" max="8" width="1.6640625" style="9" customWidth="1"/>
    <col min="9" max="9" width="14.6640625" style="9" customWidth="1"/>
    <col min="10" max="10" width="5.6640625" style="9" customWidth="1"/>
    <col min="11" max="11" width="14.6640625" style="9" customWidth="1"/>
    <col min="12" max="12" width="1.6640625" style="9" customWidth="1"/>
    <col min="13" max="13" width="14.6640625" style="9" customWidth="1"/>
    <col min="14" max="14" width="15.33203125" style="9" customWidth="1"/>
    <col min="15" max="15" width="13.6640625" style="9" customWidth="1"/>
    <col min="16" max="16" width="3" style="9" customWidth="1"/>
    <col min="17" max="17" width="13.6640625" style="9" customWidth="1"/>
    <col min="18" max="16384" width="9.109375" style="9"/>
  </cols>
  <sheetData>
    <row r="1" spans="1:17" x14ac:dyDescent="0.25">
      <c r="A1" s="132" t="s">
        <v>2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pans="1:17" x14ac:dyDescent="0.25">
      <c r="A2" s="132" t="s">
        <v>37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</row>
    <row r="3" spans="1:17" x14ac:dyDescent="0.25">
      <c r="A3" s="132" t="s">
        <v>28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</row>
    <row r="4" spans="1:17" x14ac:dyDescent="0.25">
      <c r="A4" s="132" t="s">
        <v>13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</row>
    <row r="5" spans="1:17" x14ac:dyDescent="0.25">
      <c r="C5" s="30"/>
      <c r="F5"/>
      <c r="G5" s="55"/>
      <c r="H5"/>
      <c r="I5" s="55"/>
      <c r="J5"/>
      <c r="K5"/>
      <c r="L5"/>
      <c r="M5" s="55"/>
      <c r="P5" s="56"/>
      <c r="Q5" s="56"/>
    </row>
    <row r="6" spans="1:17" x14ac:dyDescent="0.25">
      <c r="C6" s="114"/>
      <c r="E6" s="56"/>
      <c r="F6"/>
      <c r="G6"/>
      <c r="H6"/>
      <c r="I6"/>
      <c r="J6"/>
      <c r="K6"/>
      <c r="L6"/>
      <c r="M6"/>
      <c r="P6" s="56"/>
      <c r="Q6" s="56"/>
    </row>
    <row r="7" spans="1:17" x14ac:dyDescent="0.25">
      <c r="E7" s="133" t="s">
        <v>26</v>
      </c>
      <c r="F7" s="133"/>
      <c r="G7" s="133"/>
      <c r="H7" s="133"/>
      <c r="I7" s="133"/>
      <c r="J7" s="56"/>
      <c r="K7" s="128" t="s">
        <v>145</v>
      </c>
      <c r="L7" s="128"/>
      <c r="M7" s="128"/>
      <c r="P7" s="56"/>
      <c r="Q7" s="56"/>
    </row>
    <row r="8" spans="1:17" x14ac:dyDescent="0.25">
      <c r="E8" s="56"/>
      <c r="F8" s="56"/>
      <c r="G8" s="56"/>
      <c r="H8" s="56"/>
      <c r="I8" s="56"/>
      <c r="J8" s="56"/>
      <c r="K8"/>
      <c r="L8"/>
      <c r="M8"/>
      <c r="P8" s="56"/>
      <c r="Q8" s="56"/>
    </row>
    <row r="9" spans="1:17" x14ac:dyDescent="0.25">
      <c r="E9" s="56" t="s">
        <v>144</v>
      </c>
      <c r="F9" s="56"/>
      <c r="G9" s="117" t="s">
        <v>122</v>
      </c>
      <c r="H9" s="56"/>
      <c r="I9" s="108" t="s">
        <v>144</v>
      </c>
      <c r="J9" s="56"/>
      <c r="K9" s="117" t="s">
        <v>144</v>
      </c>
      <c r="L9" s="56"/>
      <c r="M9" s="108" t="s">
        <v>144</v>
      </c>
      <c r="P9" s="56"/>
      <c r="Q9" s="56"/>
    </row>
    <row r="10" spans="1:17" x14ac:dyDescent="0.25">
      <c r="E10" s="57">
        <v>2021</v>
      </c>
      <c r="F10" s="56"/>
      <c r="G10" s="118">
        <v>2021</v>
      </c>
      <c r="H10" s="56"/>
      <c r="I10" s="57">
        <v>2020</v>
      </c>
      <c r="J10" s="56"/>
      <c r="K10" s="57">
        <v>2021</v>
      </c>
      <c r="L10" s="56"/>
      <c r="M10" s="57">
        <v>2020</v>
      </c>
      <c r="P10" s="56"/>
      <c r="Q10"/>
    </row>
    <row r="11" spans="1:17" ht="6" customHeight="1" x14ac:dyDescent="0.25">
      <c r="C11" s="31"/>
      <c r="K11"/>
      <c r="L11"/>
      <c r="M11"/>
      <c r="Q11"/>
    </row>
    <row r="12" spans="1:17" x14ac:dyDescent="0.25">
      <c r="A12" s="32" t="s">
        <v>61</v>
      </c>
      <c r="B12" s="32"/>
      <c r="C12" s="32"/>
      <c r="K12"/>
      <c r="L12"/>
      <c r="M12"/>
      <c r="Q12"/>
    </row>
    <row r="13" spans="1:17" s="33" customFormat="1" x14ac:dyDescent="0.25">
      <c r="B13" s="33" t="s">
        <v>114</v>
      </c>
      <c r="E13" s="17">
        <v>-10105</v>
      </c>
      <c r="F13" s="17"/>
      <c r="G13" s="17">
        <v>-13698</v>
      </c>
      <c r="H13" s="17"/>
      <c r="I13" s="17">
        <v>-3985</v>
      </c>
      <c r="J13" s="17"/>
      <c r="K13" s="17">
        <v>-49332</v>
      </c>
      <c r="L13"/>
      <c r="M13" s="17">
        <v>-10968</v>
      </c>
      <c r="N13" s="9"/>
      <c r="O13" s="9"/>
      <c r="Q13"/>
    </row>
    <row r="14" spans="1:17" s="33" customFormat="1" ht="6" customHeight="1" x14ac:dyDescent="0.25">
      <c r="E14" s="18"/>
      <c r="F14" s="18"/>
      <c r="G14" s="18"/>
      <c r="H14" s="18"/>
      <c r="I14" s="18"/>
      <c r="J14" s="18"/>
      <c r="K14" s="18"/>
      <c r="L14"/>
      <c r="M14" s="18"/>
      <c r="N14" s="9"/>
      <c r="O14" s="9"/>
      <c r="Q14"/>
    </row>
    <row r="15" spans="1:17" ht="12.75" customHeight="1" x14ac:dyDescent="0.25">
      <c r="B15" s="131" t="s">
        <v>83</v>
      </c>
      <c r="C15" s="131"/>
      <c r="E15" s="110"/>
      <c r="F15" s="34"/>
      <c r="G15" s="110"/>
      <c r="H15" s="34"/>
      <c r="I15" s="34"/>
      <c r="J15" s="34"/>
      <c r="K15" s="110"/>
      <c r="L15"/>
      <c r="M15" s="34"/>
      <c r="P15" s="33"/>
      <c r="Q15"/>
    </row>
    <row r="16" spans="1:17" x14ac:dyDescent="0.25">
      <c r="B16" s="35"/>
      <c r="C16" s="35" t="s">
        <v>39</v>
      </c>
      <c r="E16" s="110">
        <v>6415</v>
      </c>
      <c r="F16" s="34"/>
      <c r="G16" s="110">
        <v>6478</v>
      </c>
      <c r="H16" s="34"/>
      <c r="I16" s="34">
        <v>5986</v>
      </c>
      <c r="J16" s="34"/>
      <c r="K16" s="110">
        <v>19111</v>
      </c>
      <c r="L16"/>
      <c r="M16" s="34">
        <v>17161</v>
      </c>
      <c r="N16" s="34"/>
      <c r="P16" s="33"/>
      <c r="Q16"/>
    </row>
    <row r="17" spans="2:17" x14ac:dyDescent="0.25">
      <c r="B17" s="35"/>
      <c r="C17" s="35" t="s">
        <v>38</v>
      </c>
      <c r="E17" s="110">
        <v>3657</v>
      </c>
      <c r="F17" s="34"/>
      <c r="G17" s="110">
        <v>4258</v>
      </c>
      <c r="H17" s="34"/>
      <c r="I17" s="34">
        <v>1923</v>
      </c>
      <c r="J17" s="34"/>
      <c r="K17" s="110">
        <v>16477</v>
      </c>
      <c r="L17"/>
      <c r="M17" s="34">
        <v>12238</v>
      </c>
      <c r="P17" s="33"/>
      <c r="Q17"/>
    </row>
    <row r="18" spans="2:17" x14ac:dyDescent="0.25">
      <c r="B18" s="35"/>
      <c r="C18" s="35" t="s">
        <v>154</v>
      </c>
      <c r="E18" s="110">
        <v>-252</v>
      </c>
      <c r="F18" s="34"/>
      <c r="G18" s="110">
        <v>257</v>
      </c>
      <c r="H18" s="34"/>
      <c r="I18" s="34">
        <v>27</v>
      </c>
      <c r="J18" s="34"/>
      <c r="K18" s="110">
        <v>-66</v>
      </c>
      <c r="L18"/>
      <c r="M18" s="34">
        <v>-113</v>
      </c>
      <c r="P18" s="33"/>
      <c r="Q18"/>
    </row>
    <row r="19" spans="2:17" x14ac:dyDescent="0.25">
      <c r="B19" s="35"/>
      <c r="C19" s="35" t="s">
        <v>51</v>
      </c>
      <c r="E19" s="110">
        <v>-117</v>
      </c>
      <c r="F19" s="34"/>
      <c r="G19" s="110">
        <v>-71</v>
      </c>
      <c r="H19" s="34"/>
      <c r="I19" s="34">
        <v>-95</v>
      </c>
      <c r="J19" s="34"/>
      <c r="K19" s="110">
        <v>-198</v>
      </c>
      <c r="L19"/>
      <c r="M19" s="34">
        <v>-80</v>
      </c>
      <c r="P19" s="33"/>
      <c r="Q19"/>
    </row>
    <row r="20" spans="2:17" x14ac:dyDescent="0.25">
      <c r="B20" s="35"/>
      <c r="C20" s="35" t="s">
        <v>130</v>
      </c>
      <c r="E20" s="110">
        <v>-112</v>
      </c>
      <c r="F20" s="34"/>
      <c r="G20" s="110">
        <v>-107</v>
      </c>
      <c r="H20" s="34"/>
      <c r="I20" s="34">
        <v>-1</v>
      </c>
      <c r="J20" s="34"/>
      <c r="K20" s="110">
        <v>-219</v>
      </c>
      <c r="L20"/>
      <c r="M20" s="34">
        <v>-1</v>
      </c>
      <c r="P20" s="33"/>
      <c r="Q20"/>
    </row>
    <row r="21" spans="2:17" x14ac:dyDescent="0.25">
      <c r="B21" s="35"/>
      <c r="C21" s="35" t="s">
        <v>131</v>
      </c>
      <c r="E21" s="110">
        <v>200</v>
      </c>
      <c r="F21" s="34"/>
      <c r="G21" s="110">
        <v>381</v>
      </c>
      <c r="H21" s="34"/>
      <c r="I21" s="34">
        <v>163</v>
      </c>
      <c r="J21" s="34"/>
      <c r="K21" s="110">
        <v>1047</v>
      </c>
      <c r="L21"/>
      <c r="M21" s="34">
        <v>476</v>
      </c>
      <c r="P21" s="33"/>
      <c r="Q21"/>
    </row>
    <row r="22" spans="2:17" x14ac:dyDescent="0.25">
      <c r="B22" s="35"/>
      <c r="C22" s="35" t="s">
        <v>76</v>
      </c>
      <c r="E22" s="110">
        <v>415</v>
      </c>
      <c r="F22" s="34"/>
      <c r="G22" s="110">
        <v>573</v>
      </c>
      <c r="H22" s="34"/>
      <c r="I22" s="34">
        <v>87</v>
      </c>
      <c r="J22" s="34"/>
      <c r="K22" s="110">
        <v>1597</v>
      </c>
      <c r="L22"/>
      <c r="M22" s="34">
        <v>87</v>
      </c>
      <c r="P22" s="33"/>
      <c r="Q22"/>
    </row>
    <row r="23" spans="2:17" x14ac:dyDescent="0.25">
      <c r="B23" s="35"/>
      <c r="C23" s="35" t="s">
        <v>120</v>
      </c>
      <c r="E23" s="110">
        <v>204</v>
      </c>
      <c r="F23" s="34"/>
      <c r="G23" s="110">
        <v>201</v>
      </c>
      <c r="H23" s="34"/>
      <c r="I23" s="34">
        <v>868</v>
      </c>
      <c r="J23" s="34"/>
      <c r="K23" s="110">
        <v>604</v>
      </c>
      <c r="L23"/>
      <c r="M23" s="34">
        <v>868</v>
      </c>
      <c r="P23" s="33"/>
      <c r="Q23"/>
    </row>
    <row r="24" spans="2:17" x14ac:dyDescent="0.25">
      <c r="B24" s="35"/>
      <c r="C24" s="35" t="s">
        <v>40</v>
      </c>
      <c r="E24" s="110"/>
      <c r="F24" s="34"/>
      <c r="G24" s="110"/>
      <c r="H24" s="34"/>
      <c r="I24" s="34"/>
      <c r="J24" s="34"/>
      <c r="K24" s="110"/>
      <c r="L24"/>
      <c r="M24" s="34"/>
      <c r="P24" s="33"/>
      <c r="Q24"/>
    </row>
    <row r="25" spans="2:17" x14ac:dyDescent="0.25">
      <c r="B25" s="35"/>
      <c r="C25" s="35" t="s">
        <v>44</v>
      </c>
      <c r="E25" s="110">
        <v>-18999</v>
      </c>
      <c r="F25" s="34"/>
      <c r="G25" s="110">
        <v>3903</v>
      </c>
      <c r="H25" s="34"/>
      <c r="I25" s="34">
        <v>2862</v>
      </c>
      <c r="J25" s="34"/>
      <c r="K25" s="110">
        <v>-13037</v>
      </c>
      <c r="L25"/>
      <c r="M25" s="34">
        <v>-8221</v>
      </c>
      <c r="P25" s="33"/>
      <c r="Q25"/>
    </row>
    <row r="26" spans="2:17" x14ac:dyDescent="0.25">
      <c r="B26" s="35"/>
      <c r="C26" s="35" t="s">
        <v>8</v>
      </c>
      <c r="E26" s="110">
        <v>1239</v>
      </c>
      <c r="F26" s="34"/>
      <c r="G26" s="110">
        <v>-7</v>
      </c>
      <c r="H26" s="34"/>
      <c r="I26" s="34">
        <v>-2232</v>
      </c>
      <c r="J26" s="34"/>
      <c r="K26" s="110">
        <v>1678</v>
      </c>
      <c r="L26"/>
      <c r="M26" s="34">
        <v>-2679</v>
      </c>
      <c r="P26" s="33"/>
      <c r="Q26"/>
    </row>
    <row r="27" spans="2:17" x14ac:dyDescent="0.25">
      <c r="B27" s="35"/>
      <c r="C27" s="35" t="s">
        <v>7</v>
      </c>
      <c r="E27" s="110">
        <v>-6</v>
      </c>
      <c r="F27" s="34"/>
      <c r="G27" s="110">
        <v>46</v>
      </c>
      <c r="H27" s="34"/>
      <c r="I27" s="34">
        <v>-10</v>
      </c>
      <c r="J27" s="34"/>
      <c r="K27" s="110">
        <v>4</v>
      </c>
      <c r="L27"/>
      <c r="M27" s="34">
        <v>3</v>
      </c>
      <c r="P27" s="33"/>
      <c r="Q27"/>
    </row>
    <row r="28" spans="2:17" x14ac:dyDescent="0.25">
      <c r="B28" s="35"/>
      <c r="C28" s="35" t="s">
        <v>45</v>
      </c>
      <c r="E28" s="110">
        <v>1105</v>
      </c>
      <c r="F28" s="34"/>
      <c r="G28" s="110">
        <v>513</v>
      </c>
      <c r="H28" s="34"/>
      <c r="I28" s="34">
        <v>757</v>
      </c>
      <c r="J28" s="34"/>
      <c r="K28" s="110">
        <v>2017</v>
      </c>
      <c r="L28"/>
      <c r="M28" s="34">
        <v>2504</v>
      </c>
      <c r="P28" s="33"/>
      <c r="Q28"/>
    </row>
    <row r="29" spans="2:17" x14ac:dyDescent="0.25">
      <c r="B29" s="35"/>
      <c r="C29" s="35" t="s">
        <v>70</v>
      </c>
      <c r="E29" s="110">
        <v>1431</v>
      </c>
      <c r="F29" s="34"/>
      <c r="G29" s="110">
        <v>1523</v>
      </c>
      <c r="H29" s="34"/>
      <c r="I29" s="34">
        <v>1222</v>
      </c>
      <c r="J29" s="34"/>
      <c r="K29" s="110">
        <v>8163</v>
      </c>
      <c r="L29"/>
      <c r="M29" s="34">
        <v>8159</v>
      </c>
      <c r="P29" s="33"/>
      <c r="Q29"/>
    </row>
    <row r="30" spans="2:17" x14ac:dyDescent="0.25">
      <c r="B30" s="35"/>
      <c r="C30" s="35" t="s">
        <v>46</v>
      </c>
      <c r="E30" s="110">
        <v>4997</v>
      </c>
      <c r="F30" s="34"/>
      <c r="G30" s="110">
        <v>-273</v>
      </c>
      <c r="H30" s="34"/>
      <c r="I30" s="34">
        <v>-172</v>
      </c>
      <c r="J30" s="34"/>
      <c r="K30" s="110">
        <v>4640</v>
      </c>
      <c r="L30"/>
      <c r="M30" s="34">
        <v>-109</v>
      </c>
      <c r="P30" s="33"/>
      <c r="Q30"/>
    </row>
    <row r="31" spans="2:17" x14ac:dyDescent="0.25">
      <c r="B31" s="35"/>
      <c r="C31" s="35" t="s">
        <v>53</v>
      </c>
      <c r="E31" s="110">
        <v>69</v>
      </c>
      <c r="F31" s="34"/>
      <c r="G31" s="110">
        <v>68</v>
      </c>
      <c r="H31" s="34"/>
      <c r="I31" s="34">
        <v>-17</v>
      </c>
      <c r="J31" s="34"/>
      <c r="K31" s="110">
        <v>210</v>
      </c>
      <c r="L31"/>
      <c r="M31" s="34">
        <v>-15</v>
      </c>
      <c r="P31" s="33"/>
      <c r="Q31"/>
    </row>
    <row r="32" spans="2:17" x14ac:dyDescent="0.25">
      <c r="B32" s="35"/>
      <c r="C32" s="35" t="s">
        <v>47</v>
      </c>
      <c r="E32" s="110">
        <v>84</v>
      </c>
      <c r="F32" s="34"/>
      <c r="G32" s="110">
        <v>-108</v>
      </c>
      <c r="H32" s="34"/>
      <c r="I32" s="34">
        <v>276</v>
      </c>
      <c r="J32" s="34"/>
      <c r="K32" s="110">
        <v>-26</v>
      </c>
      <c r="L32"/>
      <c r="M32" s="34">
        <v>265</v>
      </c>
      <c r="P32" s="33"/>
      <c r="Q32"/>
    </row>
    <row r="33" spans="1:17" x14ac:dyDescent="0.25">
      <c r="B33" s="35" t="s">
        <v>152</v>
      </c>
      <c r="C33" s="35"/>
      <c r="E33" s="111">
        <f>SUM(E13:E32)</f>
        <v>-9775</v>
      </c>
      <c r="F33" s="34"/>
      <c r="G33" s="111">
        <f>SUM(G13:G32)</f>
        <v>3937</v>
      </c>
      <c r="H33" s="34"/>
      <c r="I33" s="36">
        <f>SUM(I13:I32)</f>
        <v>7659</v>
      </c>
      <c r="J33" s="34"/>
      <c r="K33" s="111">
        <f>SUM(K13:K32)</f>
        <v>-7330</v>
      </c>
      <c r="L33"/>
      <c r="M33" s="36">
        <f>SUM(M13:M32)</f>
        <v>19575</v>
      </c>
      <c r="O33" s="34"/>
      <c r="P33" s="33"/>
      <c r="Q33"/>
    </row>
    <row r="34" spans="1:17" ht="7.5" customHeight="1" x14ac:dyDescent="0.25">
      <c r="B34" s="35"/>
      <c r="C34" s="35"/>
      <c r="E34" s="110"/>
      <c r="F34" s="34"/>
      <c r="G34" s="110"/>
      <c r="H34" s="34"/>
      <c r="I34" s="34"/>
      <c r="J34" s="34"/>
      <c r="K34" s="110"/>
      <c r="L34"/>
      <c r="M34" s="34"/>
      <c r="P34" s="33"/>
      <c r="Q34"/>
    </row>
    <row r="35" spans="1:17" x14ac:dyDescent="0.25">
      <c r="A35" s="32" t="s">
        <v>62</v>
      </c>
      <c r="B35" s="32"/>
      <c r="C35" s="32"/>
      <c r="E35" s="110"/>
      <c r="F35" s="34"/>
      <c r="G35" s="110"/>
      <c r="H35" s="34"/>
      <c r="I35" s="34"/>
      <c r="J35" s="34"/>
      <c r="K35" s="110"/>
      <c r="L35"/>
      <c r="M35" s="34"/>
      <c r="P35" s="33"/>
      <c r="Q35"/>
    </row>
    <row r="36" spans="1:17" x14ac:dyDescent="0.25">
      <c r="A36" s="32"/>
      <c r="B36" s="32"/>
      <c r="C36" s="35" t="s">
        <v>64</v>
      </c>
      <c r="E36" s="110">
        <v>-13427</v>
      </c>
      <c r="F36" s="34"/>
      <c r="G36" s="110">
        <v>-20537</v>
      </c>
      <c r="H36" s="34"/>
      <c r="I36" s="34">
        <v>-52690</v>
      </c>
      <c r="J36" s="34"/>
      <c r="K36" s="110">
        <v>-44838</v>
      </c>
      <c r="L36"/>
      <c r="M36" s="34">
        <v>-52690</v>
      </c>
      <c r="P36" s="33"/>
      <c r="Q36"/>
    </row>
    <row r="37" spans="1:17" x14ac:dyDescent="0.25">
      <c r="C37" s="35" t="s">
        <v>75</v>
      </c>
      <c r="E37" s="110">
        <v>52285</v>
      </c>
      <c r="F37" s="34"/>
      <c r="G37" s="110">
        <v>25818</v>
      </c>
      <c r="H37" s="34"/>
      <c r="I37" s="34">
        <v>2900</v>
      </c>
      <c r="J37" s="34"/>
      <c r="K37" s="110">
        <v>84000</v>
      </c>
      <c r="L37"/>
      <c r="M37" s="34">
        <v>2900</v>
      </c>
      <c r="P37" s="33"/>
      <c r="Q37"/>
    </row>
    <row r="38" spans="1:17" x14ac:dyDescent="0.25">
      <c r="C38" s="35" t="s">
        <v>43</v>
      </c>
      <c r="E38" s="110">
        <v>-2295</v>
      </c>
      <c r="F38" s="34"/>
      <c r="G38" s="110">
        <v>-2986</v>
      </c>
      <c r="H38" s="34"/>
      <c r="I38" s="34">
        <v>-7180</v>
      </c>
      <c r="J38" s="34"/>
      <c r="K38" s="110">
        <v>-11909</v>
      </c>
      <c r="L38"/>
      <c r="M38" s="34">
        <v>-22128</v>
      </c>
      <c r="P38" s="33"/>
      <c r="Q38" s="33"/>
    </row>
    <row r="39" spans="1:17" x14ac:dyDescent="0.25">
      <c r="C39" s="35" t="s">
        <v>77</v>
      </c>
      <c r="E39" s="110">
        <v>112</v>
      </c>
      <c r="F39" s="34"/>
      <c r="G39" s="110">
        <v>107</v>
      </c>
      <c r="H39" s="34"/>
      <c r="I39" s="34">
        <v>1</v>
      </c>
      <c r="J39" s="34"/>
      <c r="K39" s="110">
        <v>219</v>
      </c>
      <c r="L39"/>
      <c r="M39" s="34">
        <v>1</v>
      </c>
      <c r="P39" s="33"/>
      <c r="Q39" s="33"/>
    </row>
    <row r="40" spans="1:17" x14ac:dyDescent="0.25">
      <c r="C40" s="122" t="s">
        <v>149</v>
      </c>
      <c r="E40" s="110">
        <v>-30968</v>
      </c>
      <c r="F40" s="34"/>
      <c r="G40" s="110">
        <v>0</v>
      </c>
      <c r="H40" s="34"/>
      <c r="I40" s="34">
        <v>0</v>
      </c>
      <c r="J40" s="34"/>
      <c r="K40" s="110">
        <v>-30968</v>
      </c>
      <c r="L40"/>
      <c r="M40" s="34">
        <v>0</v>
      </c>
      <c r="P40" s="33"/>
      <c r="Q40" s="33"/>
    </row>
    <row r="41" spans="1:17" x14ac:dyDescent="0.25">
      <c r="B41" s="35" t="s">
        <v>132</v>
      </c>
      <c r="C41" s="35"/>
      <c r="E41" s="111">
        <f>SUM(E36:E40)</f>
        <v>5707</v>
      </c>
      <c r="F41" s="34"/>
      <c r="G41" s="111">
        <f>SUM(G36:G40)</f>
        <v>2402</v>
      </c>
      <c r="H41" s="34"/>
      <c r="I41" s="36">
        <f>SUM(I36:I40)</f>
        <v>-56969</v>
      </c>
      <c r="J41" s="34"/>
      <c r="K41" s="111">
        <f>SUM(K36:K40)</f>
        <v>-3496</v>
      </c>
      <c r="L41"/>
      <c r="M41" s="36">
        <f>SUM(M36:M40)</f>
        <v>-71917</v>
      </c>
      <c r="P41" s="33"/>
      <c r="Q41" s="33"/>
    </row>
    <row r="42" spans="1:17" ht="7.5" customHeight="1" x14ac:dyDescent="0.25">
      <c r="B42" s="35"/>
      <c r="C42" s="35"/>
      <c r="E42" s="110"/>
      <c r="F42" s="34"/>
      <c r="G42" s="110"/>
      <c r="H42" s="34"/>
      <c r="I42" s="34"/>
      <c r="J42" s="34"/>
      <c r="K42" s="110"/>
      <c r="L42"/>
      <c r="M42" s="34"/>
      <c r="P42" s="33"/>
      <c r="Q42" s="33"/>
    </row>
    <row r="43" spans="1:17" x14ac:dyDescent="0.25">
      <c r="A43" s="32" t="s">
        <v>63</v>
      </c>
      <c r="B43" s="35"/>
      <c r="C43" s="35"/>
      <c r="E43" s="110"/>
      <c r="F43" s="34"/>
      <c r="G43" s="110"/>
      <c r="H43" s="34"/>
      <c r="I43" s="34"/>
      <c r="J43" s="34"/>
      <c r="K43" s="110"/>
      <c r="L43"/>
      <c r="M43" s="34"/>
      <c r="P43" s="33"/>
      <c r="Q43" s="33"/>
    </row>
    <row r="44" spans="1:17" x14ac:dyDescent="0.25">
      <c r="A44" s="32"/>
      <c r="B44" s="35"/>
      <c r="C44" s="35" t="s">
        <v>146</v>
      </c>
      <c r="E44" s="110">
        <v>0</v>
      </c>
      <c r="F44" s="34"/>
      <c r="G44" s="110">
        <v>0</v>
      </c>
      <c r="H44" s="34"/>
      <c r="I44" s="34">
        <v>121600</v>
      </c>
      <c r="J44" s="34"/>
      <c r="K44" s="110">
        <v>0</v>
      </c>
      <c r="L44"/>
      <c r="M44" s="34">
        <v>121600</v>
      </c>
      <c r="P44" s="33"/>
      <c r="Q44" s="33"/>
    </row>
    <row r="45" spans="1:17" x14ac:dyDescent="0.25">
      <c r="A45" s="32"/>
      <c r="B45" s="35"/>
      <c r="C45" s="35" t="s">
        <v>147</v>
      </c>
      <c r="E45" s="110">
        <v>0</v>
      </c>
      <c r="F45" s="34"/>
      <c r="G45" s="110">
        <v>0</v>
      </c>
      <c r="H45" s="34"/>
      <c r="I45" s="34">
        <v>-16413</v>
      </c>
      <c r="J45" s="34"/>
      <c r="K45" s="110">
        <v>0</v>
      </c>
      <c r="L45"/>
      <c r="M45" s="34">
        <v>-16413</v>
      </c>
      <c r="P45" s="33"/>
      <c r="Q45" s="33"/>
    </row>
    <row r="46" spans="1:17" x14ac:dyDescent="0.25">
      <c r="A46" s="32"/>
      <c r="B46" s="35"/>
      <c r="C46" s="35" t="s">
        <v>137</v>
      </c>
      <c r="E46" s="110">
        <v>0</v>
      </c>
      <c r="F46" s="34"/>
      <c r="G46" s="110">
        <v>-30</v>
      </c>
      <c r="H46" s="34"/>
      <c r="I46" s="34">
        <v>-784</v>
      </c>
      <c r="J46" s="34"/>
      <c r="K46" s="110">
        <v>-30</v>
      </c>
      <c r="L46"/>
      <c r="M46" s="34">
        <v>-784</v>
      </c>
      <c r="P46" s="33"/>
      <c r="Q46" s="33"/>
    </row>
    <row r="47" spans="1:17" x14ac:dyDescent="0.25">
      <c r="A47" s="32"/>
      <c r="B47" s="35"/>
      <c r="C47" s="35" t="s">
        <v>65</v>
      </c>
      <c r="E47" s="110">
        <v>-217</v>
      </c>
      <c r="F47" s="34"/>
      <c r="G47" s="110">
        <v>-427</v>
      </c>
      <c r="H47" s="34"/>
      <c r="I47" s="34">
        <v>-1041</v>
      </c>
      <c r="J47" s="34"/>
      <c r="K47" s="110">
        <v>-1315</v>
      </c>
      <c r="L47"/>
      <c r="M47" s="34">
        <v>-3987</v>
      </c>
      <c r="P47" s="33"/>
      <c r="Q47" s="33"/>
    </row>
    <row r="48" spans="1:17" x14ac:dyDescent="0.25">
      <c r="A48" s="32"/>
      <c r="B48" s="35"/>
      <c r="C48" s="35" t="s">
        <v>71</v>
      </c>
      <c r="E48" s="112">
        <v>0</v>
      </c>
      <c r="F48" s="34"/>
      <c r="G48" s="112">
        <v>2613</v>
      </c>
      <c r="H48" s="34"/>
      <c r="I48" s="37">
        <v>2598</v>
      </c>
      <c r="J48" s="34"/>
      <c r="K48" s="112">
        <v>5460</v>
      </c>
      <c r="L48"/>
      <c r="M48" s="37">
        <v>8691</v>
      </c>
      <c r="P48" s="33"/>
      <c r="Q48" s="33"/>
    </row>
    <row r="49" spans="1:17" x14ac:dyDescent="0.25">
      <c r="B49" s="35" t="s">
        <v>153</v>
      </c>
      <c r="C49" s="35"/>
      <c r="E49" s="112">
        <f>SUM(E44:E48)</f>
        <v>-217</v>
      </c>
      <c r="F49" s="34"/>
      <c r="G49" s="112">
        <f>SUM(G44:G48)</f>
        <v>2156</v>
      </c>
      <c r="H49" s="110"/>
      <c r="I49" s="112">
        <f>SUM(I44:I48)</f>
        <v>105960</v>
      </c>
      <c r="J49" s="34"/>
      <c r="K49" s="112">
        <f>SUM(K44:K48)</f>
        <v>4115</v>
      </c>
      <c r="L49"/>
      <c r="M49" s="112">
        <f>SUM(M44:M48)</f>
        <v>109107</v>
      </c>
      <c r="N49" s="113"/>
      <c r="P49" s="33"/>
      <c r="Q49" s="33"/>
    </row>
    <row r="50" spans="1:17" x14ac:dyDescent="0.25">
      <c r="B50" s="35" t="s">
        <v>58</v>
      </c>
      <c r="C50" s="35"/>
      <c r="E50" s="111">
        <v>-195</v>
      </c>
      <c r="F50" s="34"/>
      <c r="G50" s="111">
        <v>-50</v>
      </c>
      <c r="H50" s="34"/>
      <c r="I50" s="36">
        <v>319</v>
      </c>
      <c r="J50" s="34"/>
      <c r="K50" s="111">
        <v>-499</v>
      </c>
      <c r="L50"/>
      <c r="M50" s="36">
        <v>69</v>
      </c>
      <c r="P50" s="33"/>
      <c r="Q50" s="33"/>
    </row>
    <row r="51" spans="1:17" x14ac:dyDescent="0.25">
      <c r="A51" s="32" t="s">
        <v>85</v>
      </c>
      <c r="B51" s="35"/>
      <c r="C51" s="35"/>
      <c r="E51" s="110">
        <f>E33+E41+E49+E50</f>
        <v>-4480</v>
      </c>
      <c r="F51" s="34"/>
      <c r="G51" s="110">
        <f>G33+G41+G49+G50</f>
        <v>8445</v>
      </c>
      <c r="H51" s="34"/>
      <c r="I51" s="34">
        <f>I33+I41+I49+I50</f>
        <v>56969</v>
      </c>
      <c r="J51" s="34"/>
      <c r="K51" s="110">
        <f>K33+K41+K49+K50</f>
        <v>-7210</v>
      </c>
      <c r="L51"/>
      <c r="M51" s="34">
        <f>M33+M41+M49+M50</f>
        <v>56834</v>
      </c>
      <c r="P51" s="33"/>
      <c r="Q51" s="33"/>
    </row>
    <row r="52" spans="1:17" ht="14.25" customHeight="1" x14ac:dyDescent="0.25">
      <c r="A52" s="38" t="s">
        <v>41</v>
      </c>
      <c r="B52" s="38"/>
      <c r="C52" s="39"/>
      <c r="E52" s="110">
        <v>44065</v>
      </c>
      <c r="F52" s="34"/>
      <c r="G52" s="110">
        <v>35620</v>
      </c>
      <c r="H52" s="34"/>
      <c r="I52" s="34">
        <v>18200</v>
      </c>
      <c r="J52" s="34"/>
      <c r="K52" s="110">
        <v>46795</v>
      </c>
      <c r="L52"/>
      <c r="M52" s="34">
        <v>18335</v>
      </c>
      <c r="P52" s="33"/>
      <c r="Q52" s="33"/>
    </row>
    <row r="53" spans="1:17" ht="13.8" thickBot="1" x14ac:dyDescent="0.3">
      <c r="A53" s="38" t="s">
        <v>42</v>
      </c>
      <c r="B53" s="38"/>
      <c r="C53" s="39"/>
      <c r="E53" s="19">
        <f>E51+E52</f>
        <v>39585</v>
      </c>
      <c r="F53" s="17"/>
      <c r="G53" s="19">
        <f>G51+G52</f>
        <v>44065</v>
      </c>
      <c r="H53" s="17"/>
      <c r="I53" s="19">
        <f>I51+I52</f>
        <v>75169</v>
      </c>
      <c r="J53" s="17"/>
      <c r="K53" s="19">
        <f>K51+K52</f>
        <v>39585</v>
      </c>
      <c r="L53"/>
      <c r="M53" s="19">
        <f>M51+M52</f>
        <v>75169</v>
      </c>
      <c r="P53" s="40"/>
      <c r="Q53" s="33"/>
    </row>
    <row r="54" spans="1:17" ht="13.8" thickTop="1" x14ac:dyDescent="0.25">
      <c r="E54" s="110"/>
      <c r="F54" s="34"/>
      <c r="G54" s="34"/>
      <c r="H54" s="34"/>
      <c r="I54" s="34"/>
      <c r="J54" s="34"/>
      <c r="K54" s="110"/>
      <c r="L54"/>
      <c r="M54" s="34"/>
      <c r="P54" s="33"/>
      <c r="Q54" s="33"/>
    </row>
    <row r="55" spans="1:17" x14ac:dyDescent="0.25">
      <c r="E55" s="113"/>
      <c r="K55" s="5"/>
      <c r="L55"/>
      <c r="M55"/>
      <c r="P55" s="33"/>
      <c r="Q55" s="33"/>
    </row>
    <row r="56" spans="1:17" x14ac:dyDescent="0.25">
      <c r="E56" s="113"/>
      <c r="K56" s="5"/>
      <c r="L56"/>
      <c r="M56"/>
      <c r="P56" s="33"/>
      <c r="Q56" s="33"/>
    </row>
    <row r="57" spans="1:17" x14ac:dyDescent="0.25">
      <c r="E57" s="113"/>
      <c r="K57" s="5"/>
      <c r="L57"/>
      <c r="M57"/>
      <c r="P57" s="33"/>
      <c r="Q57" s="33"/>
    </row>
    <row r="58" spans="1:17" x14ac:dyDescent="0.25">
      <c r="E58" s="123"/>
      <c r="K58" s="5"/>
      <c r="L58"/>
      <c r="M58"/>
      <c r="P58" s="33"/>
      <c r="Q58" s="33"/>
    </row>
    <row r="59" spans="1:17" x14ac:dyDescent="0.25">
      <c r="K59" s="5"/>
      <c r="L59"/>
      <c r="M59"/>
      <c r="P59" s="33"/>
      <c r="Q59" s="33"/>
    </row>
    <row r="60" spans="1:17" x14ac:dyDescent="0.25">
      <c r="K60" s="113"/>
      <c r="P60" s="33"/>
      <c r="Q60" s="33"/>
    </row>
    <row r="61" spans="1:17" x14ac:dyDescent="0.25">
      <c r="K61" s="113"/>
      <c r="P61" s="33"/>
      <c r="Q61" s="33"/>
    </row>
    <row r="62" spans="1:17" x14ac:dyDescent="0.25">
      <c r="P62" s="33"/>
      <c r="Q62" s="33"/>
    </row>
    <row r="63" spans="1:17" x14ac:dyDescent="0.25">
      <c r="P63" s="33"/>
      <c r="Q63" s="33"/>
    </row>
    <row r="64" spans="1:17" x14ac:dyDescent="0.25">
      <c r="P64" s="33"/>
      <c r="Q64" s="33"/>
    </row>
    <row r="65" spans="5:17" x14ac:dyDescent="0.25">
      <c r="P65" s="33"/>
      <c r="Q65" s="33"/>
    </row>
    <row r="66" spans="5:17" x14ac:dyDescent="0.25">
      <c r="P66" s="33"/>
      <c r="Q66" s="33"/>
    </row>
    <row r="67" spans="5:17" x14ac:dyDescent="0.25">
      <c r="M67" s="33"/>
      <c r="P67" s="33"/>
      <c r="Q67" s="33"/>
    </row>
    <row r="68" spans="5:17" x14ac:dyDescent="0.25">
      <c r="E68" s="33"/>
      <c r="F68" s="33"/>
      <c r="G68" s="33"/>
      <c r="H68" s="33"/>
      <c r="I68" s="33"/>
      <c r="J68" s="33"/>
      <c r="K68" s="33"/>
      <c r="L68" s="33"/>
      <c r="M68" s="33"/>
      <c r="P68" s="33"/>
      <c r="Q68" s="33"/>
    </row>
    <row r="69" spans="5:17" x14ac:dyDescent="0.25">
      <c r="E69" s="33"/>
      <c r="F69" s="33"/>
      <c r="G69" s="33"/>
      <c r="H69" s="33"/>
      <c r="I69" s="33"/>
      <c r="J69" s="33"/>
      <c r="K69" s="33"/>
      <c r="L69" s="33"/>
      <c r="M69" s="33"/>
      <c r="P69" s="33"/>
      <c r="Q69" s="33"/>
    </row>
    <row r="70" spans="5:17" x14ac:dyDescent="0.25">
      <c r="E70" s="33"/>
      <c r="F70" s="33"/>
      <c r="G70" s="33"/>
      <c r="H70" s="33"/>
      <c r="I70" s="33"/>
      <c r="J70" s="33"/>
      <c r="K70" s="33"/>
      <c r="L70" s="33"/>
      <c r="M70" s="33"/>
      <c r="P70" s="33"/>
      <c r="Q70" s="33"/>
    </row>
    <row r="71" spans="5:17" x14ac:dyDescent="0.25">
      <c r="E71" s="33"/>
      <c r="F71" s="33"/>
      <c r="G71" s="33"/>
      <c r="H71" s="33"/>
      <c r="I71" s="33"/>
      <c r="J71" s="33"/>
      <c r="K71" s="33"/>
      <c r="L71" s="33"/>
      <c r="M71" s="33"/>
      <c r="P71" s="33"/>
      <c r="Q71" s="33"/>
    </row>
    <row r="72" spans="5:17" x14ac:dyDescent="0.25">
      <c r="E72" s="33"/>
      <c r="F72" s="33"/>
      <c r="G72" s="33"/>
      <c r="H72" s="33"/>
      <c r="I72" s="33"/>
      <c r="J72" s="33"/>
      <c r="K72" s="33"/>
      <c r="L72" s="33"/>
      <c r="M72" s="33"/>
      <c r="P72" s="33"/>
      <c r="Q72" s="33"/>
    </row>
    <row r="73" spans="5:17" x14ac:dyDescent="0.25">
      <c r="E73" s="33"/>
      <c r="F73" s="33"/>
      <c r="G73" s="33"/>
      <c r="H73" s="33"/>
      <c r="I73" s="33"/>
      <c r="J73" s="33"/>
      <c r="K73" s="33"/>
      <c r="L73" s="33"/>
      <c r="M73" s="33"/>
      <c r="P73" s="33"/>
      <c r="Q73" s="33"/>
    </row>
    <row r="74" spans="5:17" x14ac:dyDescent="0.25">
      <c r="E74" s="33"/>
      <c r="F74" s="33"/>
      <c r="G74" s="33"/>
      <c r="H74" s="33"/>
      <c r="I74" s="33"/>
      <c r="J74" s="33"/>
      <c r="K74" s="33"/>
      <c r="L74" s="33"/>
      <c r="M74" s="33"/>
      <c r="P74" s="33"/>
      <c r="Q74" s="33"/>
    </row>
    <row r="75" spans="5:17" x14ac:dyDescent="0.25">
      <c r="E75" s="33"/>
      <c r="F75" s="33"/>
      <c r="G75" s="33"/>
      <c r="H75" s="33"/>
      <c r="I75" s="33"/>
      <c r="J75" s="33"/>
      <c r="K75" s="33"/>
      <c r="L75" s="33"/>
      <c r="M75" s="33"/>
      <c r="P75" s="33"/>
      <c r="Q75" s="33"/>
    </row>
    <row r="76" spans="5:17" x14ac:dyDescent="0.25">
      <c r="E76" s="33"/>
      <c r="F76" s="33"/>
      <c r="G76" s="33"/>
      <c r="H76" s="33"/>
      <c r="I76" s="33"/>
      <c r="J76" s="33"/>
      <c r="K76" s="33"/>
      <c r="L76" s="33"/>
      <c r="M76" s="33"/>
      <c r="P76" s="33"/>
      <c r="Q76" s="33"/>
    </row>
    <row r="77" spans="5:17" x14ac:dyDescent="0.25">
      <c r="E77" s="33"/>
      <c r="F77" s="33"/>
      <c r="G77" s="33"/>
      <c r="H77" s="33"/>
      <c r="I77" s="33"/>
      <c r="J77" s="33"/>
      <c r="K77" s="33"/>
      <c r="L77" s="33"/>
      <c r="M77" s="33"/>
      <c r="P77" s="33"/>
      <c r="Q77" s="33"/>
    </row>
    <row r="78" spans="5:17" x14ac:dyDescent="0.25">
      <c r="E78" s="33"/>
      <c r="F78" s="33"/>
      <c r="G78" s="33"/>
      <c r="H78" s="33"/>
      <c r="I78" s="33"/>
      <c r="J78" s="33"/>
      <c r="K78" s="33"/>
      <c r="L78" s="33"/>
      <c r="M78" s="33"/>
      <c r="P78" s="33"/>
      <c r="Q78" s="33"/>
    </row>
    <row r="79" spans="5:17" x14ac:dyDescent="0.25">
      <c r="E79" s="33"/>
      <c r="F79" s="33"/>
      <c r="G79" s="33"/>
      <c r="H79" s="33"/>
      <c r="I79" s="33"/>
      <c r="J79" s="33"/>
      <c r="K79" s="33"/>
      <c r="L79" s="33"/>
      <c r="M79" s="33"/>
      <c r="P79" s="33"/>
      <c r="Q79" s="33"/>
    </row>
  </sheetData>
  <mergeCells count="7">
    <mergeCell ref="B15:C15"/>
    <mergeCell ref="A1:M1"/>
    <mergeCell ref="A2:M2"/>
    <mergeCell ref="A3:M3"/>
    <mergeCell ref="A4:M4"/>
    <mergeCell ref="E7:I7"/>
    <mergeCell ref="K7:M7"/>
  </mergeCells>
  <pageMargins left="0.5" right="0.5" top="0.75" bottom="0.5" header="0.5" footer="0.5"/>
  <pageSetup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12B93-EA89-4E79-958E-4C0B69D3853F}">
  <sheetPr>
    <pageSetUpPr fitToPage="1"/>
  </sheetPr>
  <dimension ref="A1:U33"/>
  <sheetViews>
    <sheetView workbookViewId="0">
      <selection activeCell="Q16" sqref="Q16"/>
    </sheetView>
  </sheetViews>
  <sheetFormatPr defaultRowHeight="13.2" x14ac:dyDescent="0.25"/>
  <cols>
    <col min="1" max="1" width="52" customWidth="1"/>
    <col min="2" max="2" width="1.6640625" customWidth="1"/>
    <col min="3" max="3" width="11.6640625" customWidth="1"/>
    <col min="4" max="4" width="1.6640625" customWidth="1"/>
    <col min="5" max="5" width="11.6640625" customWidth="1"/>
    <col min="6" max="6" width="1.6640625" customWidth="1"/>
    <col min="7" max="7" width="11.6640625" customWidth="1"/>
    <col min="8" max="8" width="1.6640625" customWidth="1"/>
    <col min="9" max="9" width="11.6640625" customWidth="1"/>
    <col min="10" max="10" width="1.6640625" customWidth="1"/>
    <col min="11" max="11" width="11.6640625" customWidth="1"/>
    <col min="12" max="12" width="1.6640625" customWidth="1"/>
    <col min="13" max="13" width="11.6640625" customWidth="1"/>
    <col min="14" max="14" width="3.6640625" customWidth="1"/>
    <col min="15" max="15" width="11.6640625" customWidth="1"/>
    <col min="16" max="16" width="1.6640625" customWidth="1"/>
    <col min="17" max="17" width="11.6640625" customWidth="1"/>
    <col min="18" max="18" width="1.6640625" customWidth="1"/>
    <col min="19" max="19" width="11.6640625" customWidth="1"/>
    <col min="20" max="20" width="1.6640625" customWidth="1"/>
    <col min="21" max="21" width="11.6640625" customWidth="1"/>
    <col min="22" max="22" width="1.6640625" customWidth="1"/>
    <col min="23" max="23" width="13.6640625" customWidth="1"/>
  </cols>
  <sheetData>
    <row r="1" spans="1:21" x14ac:dyDescent="0.25">
      <c r="A1" s="127" t="s">
        <v>2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</row>
    <row r="2" spans="1:21" x14ac:dyDescent="0.25">
      <c r="A2" s="127" t="s">
        <v>133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</row>
    <row r="3" spans="1:21" x14ac:dyDescent="0.25">
      <c r="A3" s="127" t="s">
        <v>28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</row>
    <row r="4" spans="1:21" x14ac:dyDescent="0.25">
      <c r="A4" s="127" t="s">
        <v>13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</row>
    <row r="5" spans="1:21" x14ac:dyDescent="0.25">
      <c r="A5" s="1"/>
      <c r="C5" s="4"/>
      <c r="D5" s="4"/>
      <c r="E5" s="4"/>
      <c r="F5" s="4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1" x14ac:dyDescent="0.25"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S6" s="55"/>
      <c r="T6" s="55"/>
      <c r="U6" s="55"/>
    </row>
    <row r="7" spans="1:21" x14ac:dyDescent="0.25">
      <c r="C7" s="128" t="s">
        <v>26</v>
      </c>
      <c r="D7" s="128"/>
      <c r="E7" s="128"/>
      <c r="F7" s="128"/>
      <c r="G7" s="128"/>
      <c r="H7" s="128"/>
      <c r="I7" s="128"/>
      <c r="J7" s="128"/>
      <c r="K7" s="128"/>
      <c r="L7" s="128"/>
      <c r="M7" s="128"/>
      <c r="O7" s="128" t="s">
        <v>145</v>
      </c>
      <c r="P7" s="128"/>
      <c r="Q7" s="128"/>
      <c r="R7" s="128"/>
      <c r="S7" s="128"/>
      <c r="T7" s="128"/>
      <c r="U7" s="128"/>
    </row>
    <row r="8" spans="1:21" ht="6.75" customHeight="1" x14ac:dyDescent="0.25"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21" x14ac:dyDescent="0.25">
      <c r="C9" s="134">
        <v>44469</v>
      </c>
      <c r="D9" s="134"/>
      <c r="E9" s="134"/>
      <c r="F9" s="55"/>
      <c r="G9" s="134">
        <v>44377</v>
      </c>
      <c r="H9" s="134"/>
      <c r="I9" s="134"/>
      <c r="J9" s="55"/>
      <c r="K9" s="134">
        <v>44104</v>
      </c>
      <c r="L9" s="134"/>
      <c r="M9" s="134"/>
      <c r="O9" s="134">
        <v>44469</v>
      </c>
      <c r="P9" s="134"/>
      <c r="Q9" s="134"/>
      <c r="R9" s="56"/>
      <c r="S9" s="134">
        <v>44104</v>
      </c>
      <c r="T9" s="134"/>
      <c r="U9" s="134"/>
    </row>
    <row r="10" spans="1:21" x14ac:dyDescent="0.25">
      <c r="C10" s="25" t="s">
        <v>66</v>
      </c>
      <c r="D10" s="55"/>
      <c r="E10" s="25" t="s">
        <v>67</v>
      </c>
      <c r="F10" s="55"/>
      <c r="G10" s="25" t="s">
        <v>66</v>
      </c>
      <c r="H10" s="55"/>
      <c r="I10" s="25" t="s">
        <v>67</v>
      </c>
      <c r="J10" s="55"/>
      <c r="K10" s="119" t="s">
        <v>66</v>
      </c>
      <c r="L10" s="55"/>
      <c r="M10" s="25" t="s">
        <v>67</v>
      </c>
      <c r="O10" s="25" t="s">
        <v>66</v>
      </c>
      <c r="P10" s="55"/>
      <c r="Q10" s="25" t="s">
        <v>67</v>
      </c>
      <c r="R10" s="56"/>
      <c r="S10" s="119" t="s">
        <v>66</v>
      </c>
      <c r="T10" s="55"/>
      <c r="U10" s="25" t="s">
        <v>67</v>
      </c>
    </row>
    <row r="11" spans="1:21" ht="7.5" customHeight="1" x14ac:dyDescent="0.25"/>
    <row r="12" spans="1:21" x14ac:dyDescent="0.25">
      <c r="A12" s="6" t="s">
        <v>113</v>
      </c>
      <c r="C12" s="98">
        <v>-10105</v>
      </c>
      <c r="D12" s="98"/>
      <c r="E12" s="99">
        <f>C12/E23</f>
        <v>-7.9698085826281045E-2</v>
      </c>
      <c r="F12" s="2"/>
      <c r="G12" s="98">
        <v>-13698</v>
      </c>
      <c r="H12" s="3"/>
      <c r="I12" s="76">
        <f>G12/I23</f>
        <v>-0.10867116223720746</v>
      </c>
      <c r="J12" s="2"/>
      <c r="K12" s="3">
        <v>-3985</v>
      </c>
      <c r="L12" s="3"/>
      <c r="M12" s="76">
        <f>K12/M23</f>
        <v>-3.2567034152480731E-2</v>
      </c>
      <c r="O12" s="98">
        <f>-49332</f>
        <v>-49332</v>
      </c>
      <c r="P12" s="98"/>
      <c r="Q12" s="99">
        <f>O12/Q23</f>
        <v>-0.39242701455731444</v>
      </c>
      <c r="S12" s="3">
        <v>-10968</v>
      </c>
      <c r="T12" s="3"/>
      <c r="U12" s="76">
        <f>S12/U23</f>
        <v>-9.1006397331541089E-2</v>
      </c>
    </row>
    <row r="13" spans="1:21" ht="7.5" customHeight="1" x14ac:dyDescent="0.25">
      <c r="C13" s="100"/>
      <c r="D13" s="100"/>
      <c r="E13" s="100"/>
      <c r="F13" s="2"/>
      <c r="G13" s="100"/>
      <c r="H13" s="2"/>
      <c r="I13" s="2"/>
      <c r="J13" s="2"/>
      <c r="K13" s="2"/>
      <c r="L13" s="2"/>
      <c r="M13" s="2"/>
      <c r="O13" s="100"/>
      <c r="P13" s="100"/>
      <c r="Q13" s="100"/>
      <c r="S13" s="2"/>
      <c r="T13" s="2"/>
      <c r="U13" s="2"/>
    </row>
    <row r="14" spans="1:21" x14ac:dyDescent="0.25">
      <c r="A14" t="s">
        <v>38</v>
      </c>
      <c r="C14" s="101">
        <v>4041</v>
      </c>
      <c r="D14" s="101"/>
      <c r="E14" s="102">
        <f>C14/E23</f>
        <v>3.1871347335378691E-2</v>
      </c>
      <c r="F14" s="82"/>
      <c r="G14" s="101">
        <v>3341</v>
      </c>
      <c r="H14" s="82"/>
      <c r="I14" s="83">
        <f>G14/I23</f>
        <v>2.650535501785006E-2</v>
      </c>
      <c r="J14" s="82"/>
      <c r="K14" s="82">
        <v>1923</v>
      </c>
      <c r="L14" s="82"/>
      <c r="M14" s="83">
        <f>K14/M23</f>
        <v>1.5715534924773011E-2</v>
      </c>
      <c r="N14" s="75"/>
      <c r="O14" s="101">
        <v>10026</v>
      </c>
      <c r="P14" s="101"/>
      <c r="Q14" s="102">
        <f>O14/Q23</f>
        <v>7.9754991647442527E-2</v>
      </c>
      <c r="R14" s="75"/>
      <c r="S14" s="82">
        <v>12238</v>
      </c>
      <c r="T14" s="82"/>
      <c r="U14" s="83">
        <f>S14/U23</f>
        <v>0.10154415486354848</v>
      </c>
    </row>
    <row r="15" spans="1:21" x14ac:dyDescent="0.25">
      <c r="A15" t="s">
        <v>120</v>
      </c>
      <c r="C15" s="101">
        <v>204</v>
      </c>
      <c r="D15" s="101"/>
      <c r="E15" s="102">
        <f>C15/E23</f>
        <v>1.6089470072796965E-3</v>
      </c>
      <c r="F15" s="82"/>
      <c r="G15" s="101">
        <v>201</v>
      </c>
      <c r="H15" s="82"/>
      <c r="I15" s="83">
        <f>G15/I23</f>
        <v>1.5946053153510511E-3</v>
      </c>
      <c r="J15" s="82"/>
      <c r="K15" s="82">
        <v>868</v>
      </c>
      <c r="L15" s="82"/>
      <c r="M15" s="83">
        <f>K15/M23</f>
        <v>7.0936475895491281E-3</v>
      </c>
      <c r="N15" s="75"/>
      <c r="O15" s="101">
        <v>604</v>
      </c>
      <c r="P15" s="101"/>
      <c r="Q15" s="102">
        <f>O15/Q23</f>
        <v>4.8047092514517543E-3</v>
      </c>
      <c r="R15" s="75"/>
      <c r="S15" s="82">
        <v>868</v>
      </c>
      <c r="T15" s="82"/>
      <c r="U15" s="83">
        <f>S15/U23</f>
        <v>7.2021838880176568E-3</v>
      </c>
    </row>
    <row r="16" spans="1:21" x14ac:dyDescent="0.25">
      <c r="A16" t="s">
        <v>118</v>
      </c>
      <c r="C16" s="101">
        <v>1770</v>
      </c>
      <c r="D16" s="101"/>
      <c r="E16" s="102">
        <f>C16/E23</f>
        <v>1.3959981386691484E-2</v>
      </c>
      <c r="F16" s="82"/>
      <c r="G16" s="101">
        <v>2155</v>
      </c>
      <c r="H16" s="82"/>
      <c r="I16" s="83">
        <f>G16/I23</f>
        <v>1.7096390321301072E-2</v>
      </c>
      <c r="J16" s="82"/>
      <c r="K16" s="82">
        <v>0</v>
      </c>
      <c r="L16" s="82"/>
      <c r="M16" s="83">
        <f>K16/M23</f>
        <v>0</v>
      </c>
      <c r="N16" s="75"/>
      <c r="O16" s="101">
        <f>2155+11700+1770</f>
        <v>15625</v>
      </c>
      <c r="P16" s="101"/>
      <c r="Q16" s="102">
        <f>O16/Q23</f>
        <v>0.12429401002306897</v>
      </c>
      <c r="R16" s="75"/>
      <c r="S16" s="82">
        <v>0</v>
      </c>
      <c r="T16" s="82"/>
      <c r="U16" s="83">
        <f>S16/U23</f>
        <v>0</v>
      </c>
    </row>
    <row r="17" spans="1:21" x14ac:dyDescent="0.25">
      <c r="A17" s="7" t="s">
        <v>150</v>
      </c>
      <c r="C17" s="101">
        <f>1000+1263</f>
        <v>2263</v>
      </c>
      <c r="D17" s="101"/>
      <c r="E17" s="102">
        <f>C17/E23</f>
        <v>1.7848269987617418E-2</v>
      </c>
      <c r="F17" s="82"/>
      <c r="G17" s="101">
        <v>0</v>
      </c>
      <c r="H17" s="82"/>
      <c r="I17" s="83">
        <f>G17/I23</f>
        <v>0</v>
      </c>
      <c r="J17" s="82"/>
      <c r="K17" s="82">
        <v>0</v>
      </c>
      <c r="L17" s="82"/>
      <c r="M17" s="83">
        <f>K17/M23</f>
        <v>0</v>
      </c>
      <c r="N17" s="75"/>
      <c r="O17" s="101">
        <v>2441</v>
      </c>
      <c r="P17" s="101"/>
      <c r="Q17" s="102">
        <f>O17/Q23</f>
        <v>1.9417707421843927E-2</v>
      </c>
      <c r="R17" s="75"/>
      <c r="S17" s="82">
        <v>0</v>
      </c>
      <c r="T17" s="82"/>
      <c r="U17" s="83">
        <f>S17/U23</f>
        <v>0</v>
      </c>
    </row>
    <row r="18" spans="1:21" x14ac:dyDescent="0.25">
      <c r="A18" s="7" t="s">
        <v>148</v>
      </c>
      <c r="C18" s="103">
        <v>321</v>
      </c>
      <c r="D18" s="101"/>
      <c r="E18" s="104">
        <f>C18/E23</f>
        <v>2.531725437925405E-3</v>
      </c>
      <c r="F18" s="82"/>
      <c r="G18" s="103">
        <v>0</v>
      </c>
      <c r="H18" s="82"/>
      <c r="I18" s="78">
        <f>G18/I23</f>
        <v>0</v>
      </c>
      <c r="J18" s="82"/>
      <c r="K18" s="77">
        <v>0</v>
      </c>
      <c r="L18" s="82"/>
      <c r="M18" s="78">
        <f>K18/M23</f>
        <v>0</v>
      </c>
      <c r="N18" s="75"/>
      <c r="O18" s="103">
        <v>321</v>
      </c>
      <c r="P18" s="101"/>
      <c r="Q18" s="104">
        <f>O18/Q23</f>
        <v>2.5534961419139287E-3</v>
      </c>
      <c r="R18" s="75"/>
      <c r="S18" s="77">
        <v>0</v>
      </c>
      <c r="T18" s="82"/>
      <c r="U18" s="78">
        <f>S18/U23</f>
        <v>0</v>
      </c>
    </row>
    <row r="19" spans="1:21" ht="7.5" customHeight="1" x14ac:dyDescent="0.25">
      <c r="C19" s="100"/>
      <c r="D19" s="100"/>
      <c r="E19" s="100"/>
      <c r="F19" s="2"/>
      <c r="G19" s="100"/>
      <c r="H19" s="2"/>
      <c r="I19" s="2"/>
      <c r="J19" s="2"/>
      <c r="K19" s="2"/>
      <c r="L19" s="2"/>
      <c r="M19" s="2"/>
      <c r="O19" s="100"/>
      <c r="P19" s="100"/>
      <c r="Q19" s="100"/>
      <c r="S19" s="2"/>
      <c r="T19" s="2"/>
      <c r="U19" s="2"/>
    </row>
    <row r="20" spans="1:21" ht="13.8" thickBot="1" x14ac:dyDescent="0.3">
      <c r="A20" s="6" t="s">
        <v>141</v>
      </c>
      <c r="C20" s="105">
        <f>SUM(C12:C18)</f>
        <v>-1506</v>
      </c>
      <c r="D20" s="98"/>
      <c r="E20" s="106">
        <f>C20/E23</f>
        <v>-1.1877814671388348E-2</v>
      </c>
      <c r="F20" s="2"/>
      <c r="G20" s="105">
        <f>SUM(G12:G18)</f>
        <v>-8001</v>
      </c>
      <c r="H20" s="3"/>
      <c r="I20" s="80">
        <f>G20/I23</f>
        <v>-6.3474811582705279E-2</v>
      </c>
      <c r="J20" s="2"/>
      <c r="K20" s="79">
        <f>SUM(K12:K18)</f>
        <v>-1194</v>
      </c>
      <c r="L20" s="3"/>
      <c r="M20" s="80">
        <f>K20/M23</f>
        <v>-9.7578516381585934E-3</v>
      </c>
      <c r="O20" s="105">
        <f>SUM(O12:O18)</f>
        <v>-20315</v>
      </c>
      <c r="P20" s="98"/>
      <c r="Q20" s="106">
        <f>O20/Q23</f>
        <v>-0.16160210007159334</v>
      </c>
      <c r="S20" s="79">
        <f>SUM(S12:S18)</f>
        <v>2138</v>
      </c>
      <c r="T20" s="3"/>
      <c r="U20" s="80">
        <f>S20/U23</f>
        <v>1.7739941420025059E-2</v>
      </c>
    </row>
    <row r="21" spans="1:21" ht="13.8" thickTop="1" x14ac:dyDescent="0.25">
      <c r="C21" s="100"/>
      <c r="D21" s="100"/>
      <c r="E21" s="100"/>
      <c r="F21" s="2"/>
      <c r="G21" s="2"/>
      <c r="H21" s="2"/>
      <c r="I21" s="2"/>
      <c r="J21" s="2"/>
      <c r="K21" s="2"/>
      <c r="L21" s="2"/>
      <c r="M21" s="2"/>
      <c r="O21" s="5"/>
      <c r="P21" s="5"/>
      <c r="Q21" s="5"/>
    </row>
    <row r="22" spans="1:21" x14ac:dyDescent="0.25">
      <c r="C22" s="5"/>
      <c r="D22" s="5"/>
      <c r="E22" s="5"/>
      <c r="O22" s="5"/>
      <c r="P22" s="5"/>
      <c r="Q22" s="5"/>
    </row>
    <row r="23" spans="1:21" x14ac:dyDescent="0.25">
      <c r="A23" s="6" t="s">
        <v>134</v>
      </c>
      <c r="C23" s="100"/>
      <c r="D23" s="100"/>
      <c r="E23" s="100">
        <v>126791</v>
      </c>
      <c r="F23" s="2"/>
      <c r="G23" s="2"/>
      <c r="H23" s="2"/>
      <c r="I23" s="2">
        <v>126050</v>
      </c>
      <c r="J23" s="2"/>
      <c r="K23" s="2"/>
      <c r="L23" s="2"/>
      <c r="M23" s="2">
        <v>122363</v>
      </c>
      <c r="N23" s="2"/>
      <c r="O23" s="100"/>
      <c r="P23" s="100"/>
      <c r="Q23" s="100">
        <v>125710</v>
      </c>
      <c r="U23" s="2">
        <v>120519</v>
      </c>
    </row>
    <row r="24" spans="1:21" x14ac:dyDescent="0.25">
      <c r="C24" s="100"/>
      <c r="D24" s="100"/>
      <c r="E24" s="100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21" x14ac:dyDescent="0.25">
      <c r="A25" s="6"/>
      <c r="C25" s="81"/>
      <c r="D25" s="81"/>
      <c r="E25" s="81"/>
      <c r="F25" s="2"/>
      <c r="G25" s="2"/>
      <c r="H25" s="2"/>
      <c r="I25" s="2"/>
      <c r="J25" s="2"/>
      <c r="K25" s="81"/>
      <c r="L25" s="81"/>
      <c r="M25" s="81"/>
      <c r="N25" s="2"/>
      <c r="O25" s="2"/>
      <c r="P25" s="2"/>
      <c r="Q25" s="2"/>
    </row>
    <row r="26" spans="1:21" x14ac:dyDescent="0.25">
      <c r="C26" s="81"/>
      <c r="D26" s="81"/>
      <c r="E26" s="81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21" x14ac:dyDescent="0.25"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21" x14ac:dyDescent="0.25"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21" x14ac:dyDescent="0.25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21" x14ac:dyDescent="0.25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21" x14ac:dyDescent="0.25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21" x14ac:dyDescent="0.25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3:17" x14ac:dyDescent="0.25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</sheetData>
  <mergeCells count="11">
    <mergeCell ref="C9:E9"/>
    <mergeCell ref="G9:I9"/>
    <mergeCell ref="K9:M9"/>
    <mergeCell ref="O9:Q9"/>
    <mergeCell ref="S9:U9"/>
    <mergeCell ref="A1:U1"/>
    <mergeCell ref="A2:U2"/>
    <mergeCell ref="A3:U3"/>
    <mergeCell ref="A4:U4"/>
    <mergeCell ref="C7:M7"/>
    <mergeCell ref="O7:U7"/>
  </mergeCells>
  <pageMargins left="0.5" right="0.25" top="0.75" bottom="0.5" header="0.5" footer="0.15"/>
  <pageSetup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75B53-E360-46BF-A97C-67B376014353}">
  <dimension ref="A1:O29"/>
  <sheetViews>
    <sheetView workbookViewId="0">
      <selection activeCell="Q16" sqref="Q16"/>
    </sheetView>
  </sheetViews>
  <sheetFormatPr defaultRowHeight="13.2" x14ac:dyDescent="0.25"/>
  <cols>
    <col min="1" max="1" width="3.5546875" customWidth="1"/>
    <col min="2" max="2" width="48.88671875" customWidth="1"/>
    <col min="3" max="3" width="1.6640625" customWidth="1"/>
    <col min="4" max="4" width="13.6640625" customWidth="1"/>
    <col min="5" max="5" width="1.6640625" customWidth="1"/>
    <col min="6" max="6" width="13.6640625" customWidth="1"/>
    <col min="7" max="7" width="1.6640625" customWidth="1"/>
    <col min="8" max="8" width="13.6640625" customWidth="1"/>
    <col min="9" max="9" width="3.6640625" customWidth="1"/>
    <col min="10" max="10" width="13.6640625" customWidth="1"/>
    <col min="11" max="11" width="1.6640625" customWidth="1"/>
    <col min="12" max="12" width="13.6640625" customWidth="1"/>
    <col min="13" max="13" width="1.6640625" customWidth="1"/>
    <col min="14" max="14" width="6.109375" customWidth="1"/>
    <col min="15" max="15" width="11.109375" customWidth="1"/>
  </cols>
  <sheetData>
    <row r="1" spans="1:15" x14ac:dyDescent="0.25">
      <c r="A1" s="127" t="s">
        <v>2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"/>
    </row>
    <row r="2" spans="1:15" x14ac:dyDescent="0.25">
      <c r="A2" s="127" t="s">
        <v>135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"/>
    </row>
    <row r="3" spans="1:15" x14ac:dyDescent="0.25">
      <c r="A3" s="127" t="s">
        <v>28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"/>
    </row>
    <row r="4" spans="1:15" x14ac:dyDescent="0.25">
      <c r="A4" s="127" t="s">
        <v>13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"/>
    </row>
    <row r="5" spans="1:15" x14ac:dyDescent="0.25">
      <c r="B5" s="120"/>
      <c r="C5" s="5"/>
      <c r="D5" s="4"/>
      <c r="E5" s="4"/>
      <c r="F5" s="5"/>
      <c r="G5" s="5"/>
      <c r="H5" s="5"/>
      <c r="I5" s="5"/>
      <c r="J5" s="5"/>
      <c r="K5" s="5"/>
      <c r="L5" s="5"/>
    </row>
    <row r="6" spans="1:15" x14ac:dyDescent="0.25">
      <c r="D6" s="55"/>
      <c r="E6" s="55"/>
      <c r="F6" s="55"/>
      <c r="G6" s="55"/>
      <c r="H6" s="55"/>
      <c r="J6" s="5"/>
      <c r="K6" s="5"/>
      <c r="L6" s="4"/>
    </row>
    <row r="7" spans="1:15" x14ac:dyDescent="0.25">
      <c r="D7" s="128" t="s">
        <v>26</v>
      </c>
      <c r="E7" s="128"/>
      <c r="F7" s="128"/>
      <c r="G7" s="128"/>
      <c r="H7" s="128"/>
      <c r="J7" s="135" t="s">
        <v>145</v>
      </c>
      <c r="K7" s="135"/>
      <c r="L7" s="135"/>
    </row>
    <row r="8" spans="1:15" x14ac:dyDescent="0.25">
      <c r="D8" s="55"/>
      <c r="E8" s="55"/>
      <c r="F8" s="55"/>
      <c r="G8" s="55"/>
      <c r="H8" s="55"/>
      <c r="J8" s="5"/>
      <c r="K8" s="5"/>
      <c r="L8" s="5"/>
    </row>
    <row r="9" spans="1:15" x14ac:dyDescent="0.25">
      <c r="D9" s="56" t="s">
        <v>144</v>
      </c>
      <c r="E9" s="55"/>
      <c r="F9" s="117" t="s">
        <v>122</v>
      </c>
      <c r="G9" s="55"/>
      <c r="H9" s="108" t="s">
        <v>144</v>
      </c>
      <c r="J9" s="117" t="s">
        <v>144</v>
      </c>
      <c r="K9" s="108"/>
      <c r="L9" s="108" t="s">
        <v>144</v>
      </c>
    </row>
    <row r="10" spans="1:15" x14ac:dyDescent="0.25">
      <c r="D10" s="25">
        <v>2021</v>
      </c>
      <c r="E10" s="55"/>
      <c r="F10" s="116">
        <v>2021</v>
      </c>
      <c r="G10" s="55"/>
      <c r="H10" s="25">
        <v>2020</v>
      </c>
      <c r="J10" s="109">
        <v>2021</v>
      </c>
      <c r="K10" s="108"/>
      <c r="L10" s="109">
        <v>2020</v>
      </c>
    </row>
    <row r="11" spans="1:15" ht="7.5" customHeight="1" x14ac:dyDescent="0.25">
      <c r="D11" s="5"/>
      <c r="F11" s="5"/>
      <c r="J11" s="5"/>
      <c r="K11" s="5"/>
      <c r="L11" s="5"/>
    </row>
    <row r="12" spans="1:15" x14ac:dyDescent="0.25">
      <c r="A12" s="6" t="s">
        <v>113</v>
      </c>
      <c r="D12" s="98">
        <v>-10105</v>
      </c>
      <c r="E12" s="3"/>
      <c r="F12" s="98">
        <v>-13698</v>
      </c>
      <c r="G12" s="3"/>
      <c r="H12" s="3">
        <v>-3985</v>
      </c>
      <c r="J12" s="98">
        <v>-49332</v>
      </c>
      <c r="K12" s="5"/>
      <c r="L12" s="98">
        <v>-10968</v>
      </c>
      <c r="O12" s="3"/>
    </row>
    <row r="13" spans="1:15" ht="7.5" customHeight="1" x14ac:dyDescent="0.25">
      <c r="D13" s="107"/>
      <c r="E13" s="84"/>
      <c r="F13" s="107"/>
      <c r="G13" s="84"/>
      <c r="H13" s="84"/>
      <c r="J13" s="107"/>
      <c r="K13" s="5"/>
      <c r="L13" s="107"/>
    </row>
    <row r="14" spans="1:15" x14ac:dyDescent="0.25">
      <c r="B14" t="s">
        <v>39</v>
      </c>
      <c r="D14" s="100">
        <v>6415</v>
      </c>
      <c r="E14" s="2"/>
      <c r="F14" s="100">
        <v>6478</v>
      </c>
      <c r="G14" s="2"/>
      <c r="H14" s="2">
        <v>5986</v>
      </c>
      <c r="J14" s="100">
        <v>19111</v>
      </c>
      <c r="K14" s="5"/>
      <c r="L14" s="100">
        <v>17161</v>
      </c>
      <c r="O14" s="3"/>
    </row>
    <row r="15" spans="1:15" x14ac:dyDescent="0.25">
      <c r="B15" t="s">
        <v>1</v>
      </c>
      <c r="D15" s="100">
        <v>1308</v>
      </c>
      <c r="E15" s="2"/>
      <c r="F15" s="100">
        <v>1305</v>
      </c>
      <c r="G15" s="2"/>
      <c r="H15" s="2">
        <v>1674</v>
      </c>
      <c r="J15" s="100">
        <v>3899</v>
      </c>
      <c r="K15" s="5"/>
      <c r="L15" s="100">
        <v>1756</v>
      </c>
      <c r="O15" s="3"/>
    </row>
    <row r="16" spans="1:15" x14ac:dyDescent="0.25">
      <c r="B16" s="6" t="s">
        <v>74</v>
      </c>
      <c r="D16" s="100">
        <f>209-17</f>
        <v>192</v>
      </c>
      <c r="E16" s="2"/>
      <c r="F16" s="100">
        <v>398</v>
      </c>
      <c r="G16" s="2"/>
      <c r="H16" s="2">
        <v>-35</v>
      </c>
      <c r="J16" s="100">
        <f>864-104</f>
        <v>760</v>
      </c>
      <c r="K16" s="5"/>
      <c r="L16" s="100">
        <v>356</v>
      </c>
      <c r="O16" s="3"/>
    </row>
    <row r="17" spans="1:15" x14ac:dyDescent="0.25">
      <c r="B17" s="6" t="s">
        <v>127</v>
      </c>
      <c r="D17" s="103">
        <v>211</v>
      </c>
      <c r="E17" s="2"/>
      <c r="F17" s="103">
        <v>248</v>
      </c>
      <c r="G17" s="2"/>
      <c r="H17" s="77">
        <v>66</v>
      </c>
      <c r="J17" s="103">
        <v>718</v>
      </c>
      <c r="K17" s="5"/>
      <c r="L17" s="103">
        <v>377</v>
      </c>
      <c r="O17" s="3"/>
    </row>
    <row r="18" spans="1:15" ht="7.5" customHeight="1" x14ac:dyDescent="0.25">
      <c r="B18" s="6"/>
      <c r="D18" s="100"/>
      <c r="E18" s="2"/>
      <c r="F18" s="100"/>
      <c r="G18" s="2"/>
      <c r="H18" s="2"/>
      <c r="J18" s="100"/>
      <c r="K18" s="5"/>
      <c r="L18" s="100"/>
    </row>
    <row r="19" spans="1:15" x14ac:dyDescent="0.25">
      <c r="A19" t="s">
        <v>73</v>
      </c>
      <c r="D19" s="98">
        <f>SUM(D12:D17)</f>
        <v>-1979</v>
      </c>
      <c r="E19" s="2"/>
      <c r="F19" s="98">
        <f>SUM(F12:F17)</f>
        <v>-5269</v>
      </c>
      <c r="G19" s="2"/>
      <c r="H19" s="3">
        <f>SUM(H12:H17)</f>
        <v>3706</v>
      </c>
      <c r="J19" s="98">
        <f>SUM(J12:J17)</f>
        <v>-24844</v>
      </c>
      <c r="K19" s="5"/>
      <c r="L19" s="98">
        <f>SUM(L12:L17)</f>
        <v>8682</v>
      </c>
      <c r="O19" s="3"/>
    </row>
    <row r="20" spans="1:15" ht="7.5" customHeight="1" x14ac:dyDescent="0.25">
      <c r="D20" s="100"/>
      <c r="E20" s="2"/>
      <c r="F20" s="100"/>
      <c r="G20" s="2"/>
      <c r="H20" s="2"/>
      <c r="J20" s="100"/>
      <c r="K20" s="5"/>
      <c r="L20" s="100"/>
    </row>
    <row r="21" spans="1:15" ht="15" customHeight="1" x14ac:dyDescent="0.25">
      <c r="B21" t="s">
        <v>38</v>
      </c>
      <c r="D21" s="101">
        <v>4041</v>
      </c>
      <c r="E21" s="82"/>
      <c r="F21" s="101">
        <v>3341</v>
      </c>
      <c r="G21" s="82"/>
      <c r="H21" s="82">
        <v>1923</v>
      </c>
      <c r="I21" s="75"/>
      <c r="J21" s="101">
        <v>10026</v>
      </c>
      <c r="K21" s="94"/>
      <c r="L21" s="101">
        <v>12238</v>
      </c>
    </row>
    <row r="22" spans="1:15" x14ac:dyDescent="0.25">
      <c r="B22" t="s">
        <v>118</v>
      </c>
      <c r="D22" s="101">
        <v>1770</v>
      </c>
      <c r="E22" s="82"/>
      <c r="F22" s="101">
        <v>2155</v>
      </c>
      <c r="G22" s="82"/>
      <c r="H22" s="82">
        <v>0</v>
      </c>
      <c r="I22" s="75"/>
      <c r="J22" s="101">
        <v>15625</v>
      </c>
      <c r="K22" s="94"/>
      <c r="L22" s="101">
        <v>0</v>
      </c>
      <c r="O22" s="3"/>
    </row>
    <row r="23" spans="1:15" x14ac:dyDescent="0.25">
      <c r="B23" s="7" t="s">
        <v>150</v>
      </c>
      <c r="D23" s="103">
        <v>2263</v>
      </c>
      <c r="E23" s="2"/>
      <c r="F23" s="103">
        <v>0</v>
      </c>
      <c r="G23" s="2"/>
      <c r="H23" s="77">
        <v>0</v>
      </c>
      <c r="J23" s="103">
        <v>2441</v>
      </c>
      <c r="K23" s="5"/>
      <c r="L23" s="103">
        <v>0</v>
      </c>
      <c r="O23" s="3"/>
    </row>
    <row r="24" spans="1:15" ht="7.5" customHeight="1" x14ac:dyDescent="0.25">
      <c r="D24" s="100"/>
      <c r="E24" s="2"/>
      <c r="F24" s="100"/>
      <c r="G24" s="2"/>
      <c r="H24" s="2"/>
      <c r="J24" s="100"/>
      <c r="K24" s="5"/>
      <c r="L24" s="100"/>
    </row>
    <row r="25" spans="1:15" ht="13.8" thickBot="1" x14ac:dyDescent="0.3">
      <c r="A25" s="6" t="s">
        <v>68</v>
      </c>
      <c r="D25" s="105">
        <f>SUM(D19:D23)</f>
        <v>6095</v>
      </c>
      <c r="E25" s="3"/>
      <c r="F25" s="105">
        <f>SUM(F19:F23)</f>
        <v>227</v>
      </c>
      <c r="G25" s="3"/>
      <c r="H25" s="79">
        <f>SUM(H19:H23)</f>
        <v>5629</v>
      </c>
      <c r="J25" s="105">
        <f>SUM(J19:J23)</f>
        <v>3248</v>
      </c>
      <c r="K25" s="5"/>
      <c r="L25" s="105">
        <f>SUM(L19:L23)</f>
        <v>20920</v>
      </c>
      <c r="O25" s="3"/>
    </row>
    <row r="26" spans="1:15" ht="13.8" thickTop="1" x14ac:dyDescent="0.25">
      <c r="D26" s="107"/>
      <c r="E26" s="84"/>
      <c r="F26" s="84"/>
      <c r="G26" s="84"/>
      <c r="H26" s="84"/>
      <c r="J26" s="5"/>
      <c r="K26" s="5"/>
      <c r="L26" s="5"/>
    </row>
    <row r="27" spans="1:15" x14ac:dyDescent="0.25">
      <c r="D27" s="5"/>
      <c r="J27" s="5"/>
      <c r="K27" s="5"/>
      <c r="L27" s="5"/>
    </row>
    <row r="28" spans="1:15" x14ac:dyDescent="0.25">
      <c r="J28" s="5"/>
      <c r="K28" s="5"/>
      <c r="L28" s="5"/>
    </row>
    <row r="29" spans="1:15" x14ac:dyDescent="0.25">
      <c r="J29" s="3"/>
    </row>
  </sheetData>
  <mergeCells count="6">
    <mergeCell ref="A1:L1"/>
    <mergeCell ref="A2:L2"/>
    <mergeCell ref="A3:L3"/>
    <mergeCell ref="A4:L4"/>
    <mergeCell ref="D7:H7"/>
    <mergeCell ref="J7:L7"/>
  </mergeCells>
  <pageMargins left="0.75" right="0.5" top="0.75" bottom="0.75" header="0.5" footer="0.5"/>
  <pageSetup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8"/>
  <sheetViews>
    <sheetView workbookViewId="0">
      <selection activeCell="Q16" sqref="Q16"/>
    </sheetView>
  </sheetViews>
  <sheetFormatPr defaultColWidth="9.109375" defaultRowHeight="14.4" x14ac:dyDescent="0.3"/>
  <cols>
    <col min="1" max="1" width="42.6640625" style="20" customWidth="1"/>
    <col min="2" max="2" width="1.6640625" style="20" customWidth="1"/>
    <col min="3" max="3" width="21.6640625" style="49" customWidth="1"/>
    <col min="4" max="5" width="1.6640625" style="20" customWidth="1"/>
    <col min="6" max="6" width="9.109375" style="20"/>
    <col min="7" max="7" width="1.6640625" style="20" customWidth="1"/>
    <col min="8" max="8" width="9.109375" style="20"/>
    <col min="9" max="9" width="1.6640625" style="20" customWidth="1"/>
    <col min="10" max="16384" width="9.109375" style="20"/>
  </cols>
  <sheetData>
    <row r="1" spans="1:6" ht="15.6" x14ac:dyDescent="0.3">
      <c r="A1" s="125" t="s">
        <v>78</v>
      </c>
      <c r="B1" s="125"/>
      <c r="C1" s="125"/>
      <c r="D1" s="125"/>
    </row>
    <row r="2" spans="1:6" ht="15.6" x14ac:dyDescent="0.3">
      <c r="A2" s="126" t="s">
        <v>119</v>
      </c>
      <c r="B2" s="124"/>
      <c r="C2" s="124"/>
      <c r="D2" s="125"/>
    </row>
    <row r="3" spans="1:6" ht="7.5" customHeight="1" x14ac:dyDescent="0.3">
      <c r="A3" s="52"/>
      <c r="B3" s="52"/>
      <c r="C3" s="52"/>
      <c r="D3" s="52"/>
    </row>
    <row r="4" spans="1:6" ht="15.6" x14ac:dyDescent="0.3">
      <c r="A4" s="52"/>
      <c r="B4" s="52"/>
      <c r="C4" s="52"/>
      <c r="D4" s="52"/>
    </row>
    <row r="5" spans="1:6" ht="15.6" x14ac:dyDescent="0.3">
      <c r="A5" s="52"/>
      <c r="B5" s="52"/>
      <c r="C5" s="51" t="s">
        <v>155</v>
      </c>
      <c r="D5" s="52"/>
    </row>
    <row r="6" spans="1:6" ht="21" customHeight="1" x14ac:dyDescent="0.3">
      <c r="A6" s="23" t="s">
        <v>79</v>
      </c>
      <c r="B6" s="23"/>
      <c r="C6" s="53" t="s">
        <v>156</v>
      </c>
      <c r="D6" s="23"/>
    </row>
    <row r="7" spans="1:6" ht="7.5" customHeight="1" x14ac:dyDescent="0.3">
      <c r="A7" s="23"/>
      <c r="B7" s="23"/>
      <c r="C7" s="53"/>
      <c r="D7" s="23"/>
    </row>
    <row r="8" spans="1:6" ht="15.75" customHeight="1" x14ac:dyDescent="0.3">
      <c r="A8" s="23" t="s">
        <v>86</v>
      </c>
      <c r="B8" s="23"/>
      <c r="C8" s="53" t="s">
        <v>159</v>
      </c>
      <c r="D8" s="23"/>
    </row>
    <row r="9" spans="1:6" ht="7.5" customHeight="1" x14ac:dyDescent="0.3">
      <c r="A9" s="23"/>
      <c r="B9" s="23"/>
      <c r="C9" s="53"/>
      <c r="D9" s="23"/>
    </row>
    <row r="10" spans="1:6" ht="15.6" x14ac:dyDescent="0.3">
      <c r="A10" s="23" t="s">
        <v>80</v>
      </c>
      <c r="B10" s="23"/>
      <c r="C10" s="53" t="s">
        <v>160</v>
      </c>
      <c r="D10" s="23"/>
    </row>
    <row r="11" spans="1:6" ht="7.5" customHeight="1" x14ac:dyDescent="0.3">
      <c r="A11" s="23"/>
      <c r="B11" s="23"/>
      <c r="C11" s="53"/>
      <c r="D11" s="23"/>
    </row>
    <row r="12" spans="1:6" ht="15.6" x14ac:dyDescent="0.3">
      <c r="A12" s="23" t="s">
        <v>81</v>
      </c>
      <c r="B12" s="23"/>
      <c r="C12" s="53" t="s">
        <v>157</v>
      </c>
      <c r="D12" s="23"/>
    </row>
    <row r="13" spans="1:6" ht="7.5" customHeight="1" x14ac:dyDescent="0.3">
      <c r="A13" s="23"/>
      <c r="B13" s="23"/>
      <c r="C13" s="53"/>
      <c r="D13" s="23"/>
      <c r="E13" s="49"/>
      <c r="F13" s="49"/>
    </row>
    <row r="14" spans="1:6" ht="15.6" x14ac:dyDescent="0.3">
      <c r="A14" s="23" t="s">
        <v>82</v>
      </c>
      <c r="B14" s="23"/>
      <c r="C14" s="53" t="s">
        <v>138</v>
      </c>
      <c r="D14" s="23"/>
    </row>
    <row r="15" spans="1:6" ht="15.6" x14ac:dyDescent="0.3">
      <c r="A15" s="21"/>
      <c r="B15" s="21"/>
      <c r="C15" s="23"/>
      <c r="D15" s="21"/>
    </row>
    <row r="16" spans="1:6" x14ac:dyDescent="0.3">
      <c r="A16" s="22"/>
      <c r="B16" s="22"/>
      <c r="C16" s="50"/>
      <c r="D16" s="22"/>
    </row>
    <row r="17" spans="1:4" x14ac:dyDescent="0.3">
      <c r="A17" s="22"/>
      <c r="B17" s="22"/>
      <c r="C17" s="50"/>
      <c r="D17" s="22"/>
    </row>
    <row r="18" spans="1:4" x14ac:dyDescent="0.3">
      <c r="A18" s="22"/>
      <c r="B18" s="22"/>
      <c r="C18" s="50"/>
      <c r="D18" s="22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J26" sqref="J26"/>
    </sheetView>
  </sheetViews>
  <sheetFormatPr defaultRowHeight="13.2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1 Balance Sheet</vt:lpstr>
      <vt:lpstr>2 Stmt. of Operations</vt:lpstr>
      <vt:lpstr>3 Supplemental Financial Data</vt:lpstr>
      <vt:lpstr>4 Cash Flow</vt:lpstr>
      <vt:lpstr>5 GAAP to Non GAAP Net Income</vt:lpstr>
      <vt:lpstr>6 GAAP NI toEBITDA toAdj EBITDA</vt:lpstr>
      <vt:lpstr>2021 Guidance</vt:lpstr>
      <vt:lpstr>Sheet4</vt:lpstr>
      <vt:lpstr>'1 Balance Sheet'!Print_Area</vt:lpstr>
    </vt:vector>
  </TitlesOfParts>
  <Company>Limelight Networks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Hudspeth, Mike</cp:lastModifiedBy>
  <cp:lastPrinted>2021-11-03T22:26:40Z</cp:lastPrinted>
  <dcterms:created xsi:type="dcterms:W3CDTF">2007-10-25T14:25:50Z</dcterms:created>
  <dcterms:modified xsi:type="dcterms:W3CDTF">2021-11-03T22:27:33Z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